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tente\Downloads\"/>
    </mc:Choice>
  </mc:AlternateContent>
  <xr:revisionPtr revIDLastSave="0" documentId="13_ncr:1_{B486AADD-2B02-45B4-A5F4-617C81ABD241}" xr6:coauthVersionLast="47" xr6:coauthVersionMax="47" xr10:uidLastSave="{00000000-0000-0000-0000-000000000000}"/>
  <bookViews>
    <workbookView xWindow="-108" yWindow="-108" windowWidth="23256" windowHeight="12576" activeTab="5" xr2:uid="{00000000-000D-0000-FFFF-FFFF00000000}"/>
  </bookViews>
  <sheets>
    <sheet name="Circular KPIs Dashboard" sheetId="5" r:id="rId1"/>
    <sheet name="TOOLKIT" sheetId="2" state="hidden" r:id="rId2"/>
    <sheet name="Accomodation" sheetId="12" r:id="rId3"/>
    <sheet name="Food &amp; beverage" sheetId="13" r:id="rId4"/>
    <sheet name="Mobility" sheetId="14" r:id="rId5"/>
    <sheet name="Purchasing &amp;Suppliers selection" sheetId="15" r:id="rId6"/>
    <sheet name="Waste management" sheetId="17" r:id="rId7"/>
    <sheet name="Stadium infrastructural improve" sheetId="16" r:id="rId8"/>
    <sheet name="Results" sheetId="4" r:id="rId9"/>
  </sheets>
  <externalReferences>
    <externalReference r:id="rId10"/>
    <externalReference r:id="rId11"/>
    <externalReference r:id="rId12"/>
    <externalReference r:id="rId13"/>
  </externalReferences>
  <definedNames>
    <definedName name="_Dist_Bin" hidden="1">[1]Regioni!$A$2</definedName>
    <definedName name="_Dist_Values" hidden="1">[1]Regioni!$A$2</definedName>
    <definedName name="_Disto_Bino" hidden="1">[2]Regioni!$A$2</definedName>
    <definedName name="_Disto_Valueso" hidden="1">[2]Regioni!$A$2</definedName>
    <definedName name="_xlnm._FilterDatabase" localSheetId="2" hidden="1">Accomodation!$A$1:$D$12</definedName>
    <definedName name="_xlnm._FilterDatabase" localSheetId="3" hidden="1">'Food &amp; beverage'!$A$1:$D$13</definedName>
    <definedName name="_xlnm._FilterDatabase" localSheetId="4" hidden="1">Mobility!$A$1:$D$17</definedName>
    <definedName name="_xlnm._FilterDatabase" localSheetId="5" hidden="1">'Purchasing &amp;Suppliers selection'!$A$1:$D$14</definedName>
    <definedName name="_xlnm._FilterDatabase" localSheetId="7" hidden="1">'Stadium infrastructural improve'!$A$1:$D$1</definedName>
    <definedName name="_xlnm._FilterDatabase" localSheetId="1" hidden="1">TOOLKIT!$A$1:$D$70</definedName>
    <definedName name="_xlnm._FilterDatabase" localSheetId="6" hidden="1">'Waste management'!$A$1:$D$17</definedName>
    <definedName name="Agenti_elenco_dinamico">OFFSET('[3]scarto 2'!$A$7,0,0,COUNTA('[3]scarto 2'!$A$7:$A$100),1)</definedName>
    <definedName name="clientiordinati">OFFSET('[4]clienti ordinati'!$A$3,1,0,COUNTA('[4]clienti ordinati'!$A:$A),7)</definedName>
    <definedName name="colonnaDBsalesperson">OFFSET('[4]Pivot Agenti'!A6,0,0,COUNTA('[4]Pivot Agenti'!$A$11:$A$182),1)</definedName>
    <definedName name="dbsalesperson">OFFSET('[4]Pivot Agenti'!$A$11,0,0,COUNTA('[4]Pivot Agenti'!$A$11:$A$144),COUNTA('[4]Pivot Agenti'!$A$11:$AA$11))</definedName>
    <definedName name="FiltroDati_Città">#N/A</definedName>
    <definedName name="FiltroDati_Regione">#N/A</definedName>
    <definedName name="ListaAgenti">OFFSET('[4]Pivot Agenti'!$A$11,0,0,COUNTA('[4]Pivot Agenti'!$AA$11:$AA$55))</definedName>
    <definedName name="mesi">OFFSET('[3]scarto 3'!$B$5,0,0,1,COUNTA('[3]scarto 3'!$B$5:$Z$5))</definedName>
    <definedName name="numeroClienti">OFFSET([4]classificaclienti!$F$5,0,0,(COUNTA([4]classificaclienti!$D:$D))-1,1)</definedName>
    <definedName name="pivotcc">OFFSET([4]classificaclienti!$A$4,0,0,COUNTA([4]classificaclienti!$D$4:$D$244),10)</definedName>
    <definedName name="_xlnm.Print_Area" localSheetId="8">Results!$A$1:$W$53</definedName>
    <definedName name="valori_grafico">OFFSET('[3]scarto 3'!$B$6,'[3]scarto 3'!$A$4,0,1,COUNTA('[3]scarto 3'!$B$6:$Z$6))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4" l="1"/>
  <c r="G3" i="14"/>
  <c r="G4" i="14"/>
  <c r="G5" i="14"/>
  <c r="G17" i="17"/>
  <c r="G14" i="17"/>
  <c r="G13" i="17"/>
  <c r="G12" i="17"/>
  <c r="G11" i="17"/>
  <c r="G9" i="17"/>
  <c r="G8" i="17"/>
  <c r="G7" i="17"/>
  <c r="G6" i="17"/>
  <c r="G5" i="17"/>
  <c r="G4" i="17"/>
  <c r="G3" i="17"/>
  <c r="G2" i="17"/>
  <c r="H2" i="17" s="1"/>
  <c r="D41" i="4" s="1"/>
  <c r="G13" i="16"/>
  <c r="G12" i="16"/>
  <c r="G10" i="16"/>
  <c r="H2" i="16" s="1"/>
  <c r="D43" i="4" s="1"/>
  <c r="G9" i="16"/>
  <c r="G8" i="16"/>
  <c r="G7" i="16"/>
  <c r="G6" i="16"/>
  <c r="G5" i="16"/>
  <c r="G4" i="16"/>
  <c r="G2" i="16"/>
  <c r="G14" i="15"/>
  <c r="G13" i="15"/>
  <c r="G12" i="15"/>
  <c r="G11" i="15"/>
  <c r="G10" i="15"/>
  <c r="G9" i="15"/>
  <c r="G8" i="15"/>
  <c r="G7" i="15"/>
  <c r="G6" i="15"/>
  <c r="G4" i="15"/>
  <c r="H2" i="15" s="1"/>
  <c r="D40" i="4" s="1"/>
  <c r="G3" i="15"/>
  <c r="G2" i="15"/>
  <c r="H71" i="2"/>
  <c r="H56" i="2"/>
  <c r="H42" i="2"/>
  <c r="H26" i="2"/>
  <c r="H13" i="2"/>
  <c r="H2" i="2"/>
  <c r="G17" i="14"/>
  <c r="G16" i="14"/>
  <c r="G15" i="14"/>
  <c r="G14" i="14"/>
  <c r="G13" i="14"/>
  <c r="G12" i="14"/>
  <c r="G11" i="14"/>
  <c r="G10" i="14"/>
  <c r="G8" i="14"/>
  <c r="G7" i="14"/>
  <c r="G2" i="14"/>
  <c r="G13" i="13"/>
  <c r="G12" i="13"/>
  <c r="G11" i="13"/>
  <c r="G10" i="13"/>
  <c r="G9" i="13"/>
  <c r="G8" i="13"/>
  <c r="G7" i="13"/>
  <c r="G6" i="13"/>
  <c r="G5" i="13"/>
  <c r="G4" i="13"/>
  <c r="G3" i="13"/>
  <c r="G2" i="13"/>
  <c r="H2" i="13" s="1"/>
  <c r="D38" i="4" s="1"/>
  <c r="G12" i="12"/>
  <c r="G11" i="12"/>
  <c r="G10" i="12"/>
  <c r="G9" i="12"/>
  <c r="G8" i="12"/>
  <c r="G7" i="12"/>
  <c r="G6" i="12"/>
  <c r="G5" i="12"/>
  <c r="G4" i="12"/>
  <c r="G3" i="12"/>
  <c r="G2" i="12"/>
  <c r="G9" i="2"/>
  <c r="G8" i="2"/>
  <c r="G40" i="2"/>
  <c r="G39" i="2"/>
  <c r="G38" i="2"/>
  <c r="G37" i="2"/>
  <c r="G70" i="2"/>
  <c r="G57" i="2"/>
  <c r="G54" i="2"/>
  <c r="G53" i="2"/>
  <c r="G51" i="2"/>
  <c r="G26" i="2"/>
  <c r="G25" i="2"/>
  <c r="G12" i="2"/>
  <c r="G68" i="2"/>
  <c r="G81" i="2"/>
  <c r="G79" i="2"/>
  <c r="G77" i="2"/>
  <c r="G76" i="2"/>
  <c r="G75" i="2"/>
  <c r="G74" i="2"/>
  <c r="G67" i="2"/>
  <c r="G63" i="2"/>
  <c r="G66" i="2"/>
  <c r="G61" i="2"/>
  <c r="G59" i="2"/>
  <c r="G49" i="2"/>
  <c r="G48" i="2"/>
  <c r="G28" i="2"/>
  <c r="G78" i="2"/>
  <c r="G73" i="2"/>
  <c r="G65" i="2"/>
  <c r="G62" i="2"/>
  <c r="G58" i="2"/>
  <c r="G55" i="2"/>
  <c r="G50" i="2"/>
  <c r="G44" i="2"/>
  <c r="G47" i="2"/>
  <c r="G46" i="2"/>
  <c r="G41" i="2"/>
  <c r="G35" i="2"/>
  <c r="G31" i="2"/>
  <c r="G30" i="2"/>
  <c r="G29" i="2"/>
  <c r="G27" i="2"/>
  <c r="G32" i="2"/>
  <c r="G20" i="2"/>
  <c r="G19" i="2"/>
  <c r="G14" i="2"/>
  <c r="G71" i="2"/>
  <c r="G60" i="2"/>
  <c r="G56" i="2"/>
  <c r="G52" i="2"/>
  <c r="G43" i="2"/>
  <c r="G42" i="2"/>
  <c r="G21" i="2"/>
  <c r="G23" i="2"/>
  <c r="G18" i="2"/>
  <c r="G17" i="2"/>
  <c r="G15" i="2"/>
  <c r="G13" i="2"/>
  <c r="G11" i="2"/>
  <c r="G10" i="2"/>
  <c r="G7" i="2"/>
  <c r="G6" i="2"/>
  <c r="G4" i="2"/>
  <c r="G3" i="2"/>
  <c r="G2" i="2"/>
  <c r="G82" i="2"/>
  <c r="G34" i="2"/>
  <c r="G22" i="2"/>
  <c r="G5" i="2"/>
  <c r="G16" i="2"/>
  <c r="H2" i="14" l="1"/>
  <c r="D39" i="4" s="1"/>
  <c r="H2" i="12"/>
  <c r="D37" i="4" s="1"/>
  <c r="D44" i="4" l="1"/>
  <c r="E103" i="4"/>
  <c r="G36" i="2" l="1"/>
  <c r="C115" i="4" l="1"/>
  <c r="X141" i="4"/>
  <c r="X140" i="4"/>
  <c r="X139" i="4" l="1"/>
  <c r="X142" i="4" s="1"/>
  <c r="C117" i="4"/>
  <c r="J168" i="4"/>
  <c r="H168" i="4"/>
  <c r="G168" i="4"/>
  <c r="F168" i="4"/>
  <c r="G24" i="2"/>
  <c r="C114" i="4" l="1"/>
  <c r="B168" i="4"/>
  <c r="J167" i="4" s="1"/>
  <c r="J151" i="4"/>
  <c r="H151" i="4"/>
  <c r="G151" i="4"/>
  <c r="F151" i="4"/>
  <c r="C108" i="4"/>
  <c r="F108" i="4" s="1"/>
  <c r="C106" i="4"/>
  <c r="C107" i="4"/>
  <c r="E104" i="4"/>
  <c r="E105" i="4" s="1"/>
  <c r="E106" i="4" s="1"/>
  <c r="E107" i="4" s="1"/>
  <c r="E108" i="4" s="1"/>
  <c r="C105" i="4" l="1"/>
  <c r="G105" i="4" s="1"/>
  <c r="C111" i="4"/>
  <c r="C112" i="4"/>
  <c r="L169" i="4"/>
  <c r="K169" i="4"/>
  <c r="G108" i="4"/>
  <c r="F106" i="4"/>
  <c r="G106" i="4"/>
  <c r="B151" i="4" l="1"/>
  <c r="F105" i="4"/>
  <c r="C103" i="4"/>
  <c r="F103" i="4" s="1"/>
  <c r="C113" i="4"/>
  <c r="C102" i="4"/>
  <c r="G103" i="4" l="1"/>
  <c r="C118" i="4"/>
  <c r="J150" i="4" s="1"/>
  <c r="C104" i="4"/>
  <c r="G104" i="4" s="1"/>
  <c r="F102" i="4"/>
  <c r="G102" i="4"/>
  <c r="F104" i="4" l="1"/>
  <c r="L152" i="4"/>
  <c r="K152" i="4"/>
</calcChain>
</file>

<file path=xl/sharedStrings.xml><?xml version="1.0" encoding="utf-8"?>
<sst xmlns="http://schemas.openxmlformats.org/spreadsheetml/2006/main" count="691" uniqueCount="240">
  <si>
    <t>Approvvigionamento</t>
  </si>
  <si>
    <t>Design</t>
  </si>
  <si>
    <t>Produzione</t>
  </si>
  <si>
    <t>Gestione rifiuti</t>
  </si>
  <si>
    <t>Distribuzione</t>
  </si>
  <si>
    <t>Utilizzo</t>
  </si>
  <si>
    <t>bang</t>
  </si>
  <si>
    <t>rho (percentuale)</t>
  </si>
  <si>
    <t>theta (n/nraggi)</t>
  </si>
  <si>
    <t>id</t>
  </si>
  <si>
    <t>x</t>
  </si>
  <si>
    <t>y</t>
  </si>
  <si>
    <t>text</t>
  </si>
  <si>
    <t>distribuzione</t>
  </si>
  <si>
    <t>utilizzo</t>
  </si>
  <si>
    <t>raccolta</t>
  </si>
  <si>
    <t>riciclo</t>
  </si>
  <si>
    <t>KPI relativi alla fase di approvvigionamento</t>
  </si>
  <si>
    <t xml:space="preserve">KPI fase Design </t>
  </si>
  <si>
    <t>KPI relativi alla produzione</t>
  </si>
  <si>
    <t>KPI distribuzione</t>
  </si>
  <si>
    <t>KPI relativi alla gestione del servizio</t>
  </si>
  <si>
    <t>KPI relativi alla fase di uso</t>
  </si>
  <si>
    <t>Tachimetro</t>
  </si>
  <si>
    <t>posizioni etichette</t>
  </si>
  <si>
    <t>Circ Index</t>
  </si>
  <si>
    <t>Valore</t>
  </si>
  <si>
    <t>Min</t>
  </si>
  <si>
    <t>Max</t>
  </si>
  <si>
    <t>Estensione</t>
  </si>
  <si>
    <t>Beginner</t>
  </si>
  <si>
    <t>Concerned</t>
  </si>
  <si>
    <t>Proactivist</t>
  </si>
  <si>
    <t>Circular</t>
  </si>
  <si>
    <t>X</t>
  </si>
  <si>
    <t>Y</t>
  </si>
  <si>
    <t>A</t>
  </si>
  <si>
    <t>B</t>
  </si>
  <si>
    <t>SUPPORTO</t>
  </si>
  <si>
    <t xml:space="preserve">Brevetti “circolari” </t>
  </si>
  <si>
    <t xml:space="preserve">Marchi “circolari” </t>
  </si>
  <si>
    <t>Prodotti/processi progettiati tramite LCA</t>
  </si>
  <si>
    <t>C</t>
  </si>
  <si>
    <t>TOTALE</t>
  </si>
  <si>
    <t>RESULTS</t>
  </si>
  <si>
    <t>INTERACTION PERFORMANCE</t>
  </si>
  <si>
    <t xml:space="preserve">OVERALL PERFORMANCE </t>
  </si>
  <si>
    <t>Performance given by the sum of the performances of each single interaction</t>
  </si>
  <si>
    <t xml:space="preserve">INTERACTION PERFORMANCE </t>
  </si>
  <si>
    <t>OVERALL PERFORMANCE</t>
  </si>
  <si>
    <t>Food &amp; Beverages</t>
  </si>
  <si>
    <t>Mobility</t>
  </si>
  <si>
    <t>Purchasing &amp; Suppliers selection</t>
  </si>
  <si>
    <t>Stadium infrastructural improvement and maintenance</t>
  </si>
  <si>
    <t>Waste management</t>
  </si>
  <si>
    <t>INTERACTION</t>
  </si>
  <si>
    <t>INDICATOR</t>
  </si>
  <si>
    <t>% / annual time horizon</t>
  </si>
  <si>
    <t>A) Over 75% of the fans use sustainable means of transport
B) Over 50% of the fans use sustainable means of transport
C) Over 25% of the fans use sustainable means of transport
D) Less than 25% of the fans use sustainable means of transport
E) It has never been evaluated</t>
  </si>
  <si>
    <t>5-points scale / annual time horizon</t>
  </si>
  <si>
    <t>3-points scale</t>
  </si>
  <si>
    <t>A) Over 75% of the employees use sustainable means of transport
B) Over 50% of the employees use sustainable means of transport
C) Over 25% of the employeess use sustainable means of transport
D) Less than 25% of the employees use sustainable means of transport
E) It has never been evaluated</t>
  </si>
  <si>
    <t>4-points scale / annual time horizon</t>
  </si>
  <si>
    <t>A) Over 75% of the travels consider green criteria
B) Over 50% of the travels consider green criteria
C) Over 25% of the travels consider green criteria
D) Less than 25% of the travels consider green criteria
E) No green criteria are considered in the selection of the means of trasportation</t>
  </si>
  <si>
    <t>Result</t>
  </si>
  <si>
    <t>Measurement / time horizon</t>
  </si>
  <si>
    <t>Did you offset the carbon emission connected with mobility?</t>
  </si>
  <si>
    <t>A) Yes, we offset all the carbon emission connected with green mobility
B) Only partially
C) No</t>
  </si>
  <si>
    <t>How frequently do you evaluate fans' mobility?</t>
  </si>
  <si>
    <t>4-points scale</t>
  </si>
  <si>
    <t>Have you ever assessed the relevance of food&amp;beverage originated by your matches/events in terms of environmental impact?</t>
  </si>
  <si>
    <t>Do you take into account green criteria for the selection of accommodations for your staff/players during away matches/events?</t>
  </si>
  <si>
    <t>Have you ever assessed the relevance of your accomodation decisions  in terms of environmental impact? (home and away matches/events)</t>
  </si>
  <si>
    <t>3-points scale / annual time horizon</t>
  </si>
  <si>
    <t xml:space="preserve">3-points scale  </t>
  </si>
  <si>
    <t>How much resources have you invested to achieve improvement actions in the field of sustainable food&amp;beverages?</t>
  </si>
  <si>
    <t>Do you require environmental and sustainability-related criteria (such as the use of non-plastic cups, compostable objects etc.) in your call for offers and tenders when it comes to food&amp;beverage activities ?</t>
  </si>
  <si>
    <t>Have you ever involved your food &amp; beverages contractors in environmental training (e.g. on how to manage waste produced in the kitchens)?</t>
  </si>
  <si>
    <t>%/annual time horizon</t>
  </si>
  <si>
    <t>N° of food&amp;beverages contractors trained in environmental topics / total N° of food&amp;beverages contractors in all the events/matches in the year</t>
  </si>
  <si>
    <t>%/ annual time horizon</t>
  </si>
  <si>
    <t>How frequently do you evaluate fans' awareness of the environmental impacts of food&amp;beverages choiches during matches?</t>
  </si>
  <si>
    <t>How much resources have you invested to achieve improvement actions in the field of sustainable mobility of fans and employees?</t>
  </si>
  <si>
    <t>Is the aspect on sustainable procurement and a sustainable supply chain and related environmental impacts mentioned in your sustainability strategy?</t>
  </si>
  <si>
    <t>Do you take into account green criteria for purchasing and the selection of suppliers?</t>
  </si>
  <si>
    <t>A) Yes, it is mentioned and at least evaluted in qualitative terms
B) Yes, it is mentioned but it is not evaluated in detail
C) Not at the moment, but we are implementing it for the next version
D) No/we do not have a sustainability strategy</t>
  </si>
  <si>
    <t>A) We have developed a purchasing&amp;supplier environmental policy with minimum environmental criteria to comply with, they are binding criteria and we consider them in purchasing and in the ranking for the selection of suppliers (must have)
B) We have developed a purchasing&amp;supplier environmental policy with minimum environmental criteria to comply with, but such criteria are not binding for purchasing and the selection of suppliers  (nice to have)
C) We are working on it (evidences must be shown)
D) It has never been evaluated</t>
  </si>
  <si>
    <t xml:space="preserve">How many suppliers are covered with environmental certifications? </t>
  </si>
  <si>
    <t xml:space="preserve">Have you ever assessed the relevance of your suppliers in terms of environmental impact? </t>
  </si>
  <si>
    <t xml:space="preserve">Have you ever assessed the relevance of the products/materials you purchase in terms of environmental impact? </t>
  </si>
  <si>
    <t>Have you ever involved your suppliers in environmental and circular economy training with regard to their activities (e.g., on how to manage waste produced during events, etc.)?</t>
  </si>
  <si>
    <t xml:space="preserve">Have you ever carried out on-site audits evaluating the suppliers' environmental management (against your sustainability criteria, in their facilities and during matches)? </t>
  </si>
  <si>
    <t>How much resources have you invested to achieve improvement actions in the field of sustainable and circular purchasing and supplier selection?</t>
  </si>
  <si>
    <t>Do you purchase locally (product/material coming from the same region where it is needed)?</t>
  </si>
  <si>
    <t>Waste Management</t>
  </si>
  <si>
    <t>Is waste management mentioned in your sustainability strategy/policy?</t>
  </si>
  <si>
    <t>Have you implemented food&amp;beverages sustainable improvement actions (compostable cutlery, reusable cups, vegetarian/vegan menus, refill stations, elimination of single use products, locally sourced food, etc.) for your matches/events?</t>
  </si>
  <si>
    <t>Have you ever assessed the relevance of the waste produced  by your matches/events in terms of environmental impact?</t>
  </si>
  <si>
    <t>How many awareness raising activities/events on waste management environmental impacts targeting your fans have you organized?</t>
  </si>
  <si>
    <t>How frequently do you evaluate fans' awareness of the environmental impacts of waste management choiches during your matches?</t>
  </si>
  <si>
    <t>Do you keep track of data about waste management (amount of waste produced in the stadium/event, percentage of recovery/recycling/landfill according to waste management indicators of your city/region,etc), through a system of performance indicators?</t>
  </si>
  <si>
    <t>Has the organisation clearly defined which actors (the organisation itself, the suppliers, the municipality, the waste management operator, etc.) are in charge of waste collection during matches/sport events (inside/outside the stadium)?</t>
  </si>
  <si>
    <t>Have you implemented waste management improvement actions (waste collection signals, separate collection, take-back systems, etc.) for your matches/events?</t>
  </si>
  <si>
    <t>How often are you in contact with your relevant local/regional waste authorities for understanding the new priorities and targets?</t>
  </si>
  <si>
    <t>A) Yes, it is mentioned and evaluated in quantitative terms
B) Yes, it is mentioned and evaluated in qualitative terms
C) Not at the moment, but we are implementing it for the next version
D) No/we do not have a sustainability/policy strategy</t>
  </si>
  <si>
    <t>Do you carry out during the match some on-site visits around and inside the stadium in order to understand issues related to waste management? For example: need of bins (in case of separate waste collection, etc.)?</t>
  </si>
  <si>
    <t>n. of matches/sport events where waste management is checked through on-site visits / n. of matches/sport evets</t>
  </si>
  <si>
    <t>A) Yes, they are mentioned and evaluated in quantitative terms
B) Yes,they are mentioned and evaluated in qualitative terms
C) Not at the moment, but we are implementing it for the next version
D) No/we do not have a sustainability/policy strategy</t>
  </si>
  <si>
    <t>How often are you in contact with your relevant local/regional  authorities for understanding the new priorities and targets related to stadium infrastructure and sport facilities?</t>
  </si>
  <si>
    <t>In case of new building or infrastructures, have you defined sustainability criteria and objectives to integrate in their design (eco-design) and development?</t>
  </si>
  <si>
    <t>A) Yes, we have set clear sustainability criteria and objectives, which are mandatory (must have)
B) Yes, we have set clear sustainability criteria and objectives, but they are not mandatory (nice to have)
C) it has never been evaluated</t>
  </si>
  <si>
    <t>Have you ever assessed the relevance of the stadium infrastructures and sport facilities in terms of environmental impact?</t>
  </si>
  <si>
    <t>How many awareness raising activities/events on stadium infrastructures and sport facilities environmental impacts targeting your staff (empoyees, players, coaches, etc.) have you organized?</t>
  </si>
  <si>
    <t>A) Yes, we have implemented a manteinance management system, with KPIs, and we set sustainability criteria and objectives
B) Yes, we have a manteinance management system, but without clear and defined sustainability criteria, KPIs and objectives
C) it has never been evaluated</t>
  </si>
  <si>
    <t>In case of ownership of the stadium by a city actor (e.g., municipality), have you set and implemented with the actor sustainability improvement actions regarding the stadium insfrastructured?</t>
  </si>
  <si>
    <t>A) There are set and joint agreements with the city actor to improve the sustainability of the stadium infrastructure
B) We are currently working on it (evidences must be shown)
C) It has never been evaluated</t>
  </si>
  <si>
    <t>Even if you are the owner of the stadium, have you set and implemented with the city actors (i.e. municipality) sustainability improvement actions regarding the stadium insfrastructured?</t>
  </si>
  <si>
    <t>Have you ever offset yor carbon emissions linked with the use of sport facilities and stadium infrastructures?</t>
  </si>
  <si>
    <t>% of offset carbon emissions connected with sport facilities and stadium infrastructures</t>
  </si>
  <si>
    <t>Do you keep track of data about the food &amp; beverages activities (amount of food consumed in the VIP area, amount of food consumed in bar &amp; kiosks, amount of beverage consumed, etc.)?</t>
  </si>
  <si>
    <t>E</t>
  </si>
  <si>
    <t>KPIs RESULTS (hidden column)</t>
  </si>
  <si>
    <t>INTERACTIONS RESULTS (hidden column)</t>
  </si>
  <si>
    <t>OVERALL RESULT (hidden column)</t>
  </si>
  <si>
    <t xml:space="preserve"> </t>
  </si>
  <si>
    <t>Have you ever carried out on-site visits to evaluate the  environmental management of the accomodations to be selected? (home and away matches/events)</t>
  </si>
  <si>
    <t>Have your employees (staff/players) received information on green accommodations?</t>
  </si>
  <si>
    <t>Have you ever quantified the relevance of mobility originated by your matches/events in terms of environmental impact?</t>
  </si>
  <si>
    <t>A) We performed a Life Cycle Assessment
B) We carried out a carbon footprint + we collect quantitative environmental data
C) It has never been evaluated</t>
  </si>
  <si>
    <t xml:space="preserve">Have you promoted initiatives with the municipality and other city actors to provide discounts for the selection of green accommodations by away-fans? </t>
  </si>
  <si>
    <t xml:space="preserve"> Do you interact with travel agencies to promote the use of green accommodations for fans during home/away matches? </t>
  </si>
  <si>
    <t xml:space="preserve">Do you adopt external communication towards fans to promote green accommodations during home/away matches? </t>
  </si>
  <si>
    <t>Has the organisation put in place initiatives with the municipality and other main city actors to boost green practices adoption by accommodation owners ?</t>
  </si>
  <si>
    <t xml:space="preserve">How do you monitor the outcomes of/ the improvements provided by your initiatives to boost green accommodations? </t>
  </si>
  <si>
    <t>Have your employees (staff/players) received information on food&amp;beverages sustainability?</t>
  </si>
  <si>
    <t xml:space="preserve">Has the organisation put in place collaborations with the municipality and other city actors, such as local suppliers, for the delivery of food&amp;beverage in home matches/events? </t>
  </si>
  <si>
    <t>A) We have developed a food&amp;beverage minimum environmental criteria that contractors/suppliers must comply with (must have)
B) We have developed a food&amp;beverage  minimum environmental criteria that contractors/suppliers are suggested to comply with (nice to have)
C) We are working on such criteria 
D) It has never been evaluated</t>
  </si>
  <si>
    <t>Do you donate the leftover food to local city actors (e.g. caritas, parishes, etc.)?</t>
  </si>
  <si>
    <t xml:space="preserve">If you do not donate the leftover food, does the organic waste go to composting facilities inside the city? </t>
  </si>
  <si>
    <t>Have you ever monitored the sustainability of fans mobility in home/away matches?</t>
  </si>
  <si>
    <t>Have you ever received requests by your supporters about their mobility needs (e.g., official requests from supporters’ club, email, oral requests, etc.)</t>
  </si>
  <si>
    <t>Do you organise awareness raising events on green mobility targeting your fans?</t>
  </si>
  <si>
    <t>Have you ever received sustainability requests by your staff/players about their purchasing&amp;suppliers needs ?</t>
  </si>
  <si>
    <t xml:space="preserve">Do you have a list of local suppliers?  </t>
  </si>
  <si>
    <t>How many suppliers are coming from the city?</t>
  </si>
  <si>
    <t>Notes</t>
  </si>
  <si>
    <t>Have your employees (staff/players) received information on waste management?</t>
  </si>
  <si>
    <t>Accommodation</t>
  </si>
  <si>
    <t>Do you have a manteinance management system for infrastructural improvement interventions with regard to sustainability?</t>
  </si>
  <si>
    <t>Have your employees (staff/players/coaches) received information on sustainable management of stadium infrastructures and sport facilities?</t>
  </si>
  <si>
    <t>Do you have electric cars recharging stations in the neighbouring of the stadium?</t>
  </si>
  <si>
    <t xml:space="preserve">Do you favour the use of bikes during match days, in collaboration with municipality? (such as by having a bike parking in the proximity of the stadium or a stadium achieved by bike lanes?) </t>
  </si>
  <si>
    <t>Do you have municipality electric bikes/bikes/push scooter sharing station close to the stadium?</t>
  </si>
  <si>
    <t>Do you have in place initiatives related to sustainable mobility of supporters with city actors (ticket of bus paid or discounted with ticket of match, free shuttles from train stations, increase number of trains etc.)?</t>
  </si>
  <si>
    <t>Formula/answers</t>
  </si>
  <si>
    <t>Do you organise awareness raising actions on green accommodations targeting your fans?</t>
  </si>
  <si>
    <t xml:space="preserve">If you have a policy, how much of your waste management objectives reflect the targets of your local/regional authority? (waste prevention, increasing overall recycling rates, elimination of certain items or material, landfill diversion targets, separate waste collection rates, carbon targets, reduction of food waste) </t>
  </si>
  <si>
    <t>If yes, what is the percentage of fans who use sustainable means of transport (e.g., bikes, public transport, walking, sharing, etc.) to reach the venue?</t>
  </si>
  <si>
    <t>What is the percentage of employees who use sustainable means of transport  (e.g., bikes, public transport, walking, sharing, etc.) to reach the workplace?</t>
  </si>
  <si>
    <t>N. of suppliers (relevant from an environmental perspective) with at least an environmental certification (at organisational level)/ Total N. of suppliers</t>
  </si>
  <si>
    <t>N. of suppliers (relevant from an environmental perspective) audited (in their facilities, during matches, etc.)/ Total N. of suppliers</t>
  </si>
  <si>
    <t>Have your employees (staff/players) received awarenss raising actions on green mobility?</t>
  </si>
  <si>
    <t>N. of employees subjected to awarenss raising action on green mobility/ Total N. of employees</t>
  </si>
  <si>
    <t>Have your drivers received information on green mobility?</t>
  </si>
  <si>
    <t>nr. of local suppliers  / total nr. of suppliers (Food &amp; Beverages excluded)</t>
  </si>
  <si>
    <t>N. of employees subjected to awarenss raising action on waste magement / Total N. of employees</t>
  </si>
  <si>
    <t>Have your employees (who work directly with waste) received information on waste management?</t>
  </si>
  <si>
    <t>N. of employees who work directly with waste trained on waste management / Total N. of employees who work directly with waste</t>
  </si>
  <si>
    <t>Is the aspect food &amp; beverages and related environmental impacts mentioned in your sustainability strategy or environmental policy?</t>
  </si>
  <si>
    <t>A) More than 10% increase of the economic/human resources foreseen for food&amp;beverages
B) Less than 10% increase of the economic/human resources foreseen for food&amp;beverages                                   
C) No increase compared to the previous year, but still some budget has been foreseen
D) Zero</t>
  </si>
  <si>
    <t>Have you considered green criteria (Euro 6, methane, electric) in the selection of means of trasportation for you players, staff, etc.?</t>
  </si>
  <si>
    <t>N. of suppliers involved in environmental and circular economy training / Total N. of suppliers with relevant environmental impacts</t>
  </si>
  <si>
    <t>A) More than 10% increase of the economic/human resources foreseen for sustainable and circular purchasing and supplier selection
B) Less than 10% increase of the economic/human resources foreseen for sustainable and circular purchasing and supplier selection
C) No increase compared to the previous year, but still some budget has been foreseen
D) Zero</t>
  </si>
  <si>
    <t>% of local suppliers</t>
  </si>
  <si>
    <t>N. of employees trained on sustainable management of stadium infrastructure and sport facilities / Total N. of employees who work on stadium infrastructure</t>
  </si>
  <si>
    <t>When establishing your waste management goals, do you take into account the policy priorities of your city?</t>
  </si>
  <si>
    <t>A) Yes, we have discussed and shared the objectives with representatives of the municipality
B) Yes, we are aware of the municipality's waste goals because we consult their waste policy documents
C) Yes, but without careful verification
D) No</t>
  </si>
  <si>
    <t>% of objectives consistent with the city's priorities</t>
  </si>
  <si>
    <t>When establishing your stadium infrastructure goals, do you take into account the policy priorities of your city?</t>
  </si>
  <si>
    <t>If you have a policy, how much of your stadium infrastructures objectives reflect the targets of your local/regional authority?</t>
  </si>
  <si>
    <t>N. of employees (conected with Sustainability Department and Accomodation) who received information on green accommodations / Total N. of employees (conected with Sustainability Department and Accomodation)</t>
  </si>
  <si>
    <t>A) We carried out a reliable survey at least one time per year
B) We carried out a reliable survey at least one time every three years
C) It has never been evaluated</t>
  </si>
  <si>
    <t>N. of drivers who received information on green mobility / Total N. of employees</t>
  </si>
  <si>
    <t>Have you ever ask suggestions on sustainability requests by your staff/players about their accommodation needs ?</t>
  </si>
  <si>
    <t>N. of employees trained on food&amp;beverage sustainability /no. of match-day personnel dealing directly with food and beverage</t>
  </si>
  <si>
    <t>Do you use signage, communication channels or other approaches for highlighting more sustainable food and beverage options you may be offering?</t>
  </si>
  <si>
    <t>Are you in contact with city actors to discuss/coordinate actions to manage the waste produced by food &amp; beverages activities outside of the stadium (e.g., agreements with waste management company to increase waste collection)?</t>
  </si>
  <si>
    <t>A) Yes
B) We have requested to the competent authorities to install them 
C) We are still in the planning phase
D) No</t>
  </si>
  <si>
    <t xml:space="preserve">How many fertilezers you purchase are covered with environmental certifications? </t>
  </si>
  <si>
    <t xml:space="preserve"> % of organic fertilizers</t>
  </si>
  <si>
    <t xml:space="preserve">How many cleaning products you purchase are covered with environmental certifications? </t>
  </si>
  <si>
    <t xml:space="preserve">€ of purchased green cleaning products /  Total € of purchased cleaning products </t>
  </si>
  <si>
    <t>Are sport facilities and stadium infrastructures (Please see Stadium infrastructures guidelines of UEFA for a definition) mentioned in your sustainability strategy/policy?</t>
  </si>
  <si>
    <t>A) At two least two awareness raising activities
B) One awareness raising activity  
C) No aawareness raising activities</t>
  </si>
  <si>
    <t>A) We have implemented at least one sustainable actions compared to the previous year/situation and we have already planned to implement another one in the next three year
B) We have implemented one sustainable action compared to the previous year/situation
C) We have not implemented any action, but we are working on it (evidences must be shown)
D) It has never been evaluated</t>
  </si>
  <si>
    <t xml:space="preserve">4-points scale  </t>
  </si>
  <si>
    <t>A) We have implemented at least two sustainable actions compared to the previous year/situation
B) We have implemented one sustainable action compared to the previous year/situation
C) We have not implemented any action, but we are working on it (evidences must be shown)
D) It has never been evaluated</t>
  </si>
  <si>
    <t>Nr. of matches with food donation / Total nr. of matches</t>
  </si>
  <si>
    <t xml:space="preserve">A) At least once every year
B) Periodically, but without a defined timeframe
C) We are not in contact with such autorithies </t>
  </si>
  <si>
    <t>A) All situations are clearly identified by the organisation in advanced and the actors in charge appointed without any issue
B) All situations are clearly identified, but sometimes there is uncertainity on who should be in charge of waste management and misalignaments might happen
C) It has never been evaluated by the organisation, since other actors take care of waste management</t>
  </si>
  <si>
    <t>A) More than 10% increase of the economic/huma resources foreseen for green mobility
B) Less than 10% increase of the economic/human resources foreseen for green mobility                                      
C) No increase compared to the previous year, but still some budget has been foreseen
D) Zero</t>
  </si>
  <si>
    <t>A) Feedbacks from accommodations we recomended
B) Quantitative feedbacks from staff/players
C) Qualitative feedbacks from staff/players
D) It has never been evaluated</t>
  </si>
  <si>
    <t>A) Yes, we have implemented a monitoring system and we have all data regarding food&amp;beverages activities
B) Yes, we have a monitoring system, but some data regarding food&amp;beverages activities are still missing out
C) We are working to develop a monitoring system which now is not in place (evidences must be shown)
D) It has never been evaluated</t>
  </si>
  <si>
    <t>A) We have developed an accommodation environmental policy with minimum environmental criteria to comply with, they are binding criteria and we consider them in the ranking for the selection of the accommodations (must have)
B) We have developed an accommodation environmental policy with minimum environmental criteria to comply with, but such criteria are not binding for the selection of accommodations (nice to have)
C) We are currently discussing internally the green criteria for the selection of accommodations
D) It has never been evaluated</t>
  </si>
  <si>
    <t>A) Yes, at least once per year we perform environmental on-site audits according to the criteria we developed  in our accommodation environmental policy 
B) We have defined an audit programme, but we have not yet started the on-site visits
C) We are still discussing internally the possibility of carrying out on-site visits to evaluate accommodations
D) It has never been evaluated</t>
  </si>
  <si>
    <t xml:space="preserve">4-points scale </t>
  </si>
  <si>
    <t>A) We have considered them in evaluation metrics (such as LCA, carbon footprint, etc.)
B) We are collecting data to assess accommodation's impacts
C) We are discussing internally on this possibility (call for offers, etc.)
D) It has never been evaluated</t>
  </si>
  <si>
    <t>A) We have carried out a survey to assess this aspect
B) There are specific opportunities for staff/players to provide their feedback on green accommodations
C) We are still discussing how collecting suggestions
D) It has never been evaluated</t>
  </si>
  <si>
    <t>4-points scale/ annual time horizon</t>
  </si>
  <si>
    <t xml:space="preserve">A) We provide a list of ecolabel hotels together with the tickets 
B) We provide a list of ecolabel hotels in the city on the website
C) It has never been evaluated </t>
  </si>
  <si>
    <t>A) We carried out at least one awareness raising events on green accommodation targeting fans
B) We have already planned the event, but we have not yet carried out it
C) We are still discussing internally the possibility of organising awareness raising actions on green accommodations
D) It has never been evaluated</t>
  </si>
  <si>
    <t>A) We have set agreements with travel agencies to promote green accommodations
B) We have already identified the travel agencies, but no agreement has been done
C) We are identifying the travel agencies
D) It has never been evaluated</t>
  </si>
  <si>
    <t>A) We have collaborated and promoted initiatives to provide sustainable hotels and discounts for fans
B) We are organising meetings with municipality and other city actors, but no initiative has been done
C) We are stll discussing this possibility at internal levels
D) It has never been evaluated</t>
  </si>
  <si>
    <t>A) Yes, it is mentioned and at least evaluted in qualitative terms
B) Not at the moment, but we are implementing it for the next version
C) No, we do not have a sustainability strategy</t>
  </si>
  <si>
    <t>A) We carried out at least one awareness raising event with main city actors on green accommodation targeting hotels and acccommodation owners
B) We are organising meetings with municipality and other city actors, but no initiative has been done
C) We are stll discussing this possibility at internal levels
D) It has never been evaluated</t>
  </si>
  <si>
    <t>A) We performed a Life Cycle Assessment/carbon footprint
B) We are collecting data to assess accommodation's impacts
C) We are discussing internally on this possibility (call for offers, etc.)
D) It has never been evaluated</t>
  </si>
  <si>
    <t>A) Organic waste goes to composting facilities within the city
B) Organic waste goes to composting facilities outside the city 
C) We have unsorted collection/we do not know</t>
  </si>
  <si>
    <t>A) We have developed a system to track and monitor fans mobility
B) We have identified the monitoring system, but we have not yet started tracking fans mobility
C) We are stll discussing this possibility at internal levels
D) It has never been evaluated</t>
  </si>
  <si>
    <t>A) There are specific opportunities for supporters to provide their feedback on green mobility
B) We decided to give supporters the possibility to provide us suggestions, but we have not yet implemented a system
C) We are stll discussing this possibility at internal level
D) It has never been evaluated</t>
  </si>
  <si>
    <t>A) There are set agreements to discuss/coordinate actions to manage the waste produced by food&amp;beverages activities and to improve waste collection
B) We are organising meetings with municipality and other city actors, but no initiative has been done
C) We are stll discussing this possibility at internal level
D) It has never been evaluated</t>
  </si>
  <si>
    <t>A) There are set collaborations with the city actors to deliver local/environmental friendly-food&amp;beverages
B) We are organising meetings with municipality and other city actors, but no initiative has been done
C) We are stll discussing this possibility at internal level
D) It has never been evaluated</t>
  </si>
  <si>
    <t>A) We have developed such initiatives
B) We are organising meetings with municipality and other city actors, but no initiative has been done
C) We are stll discussing this possibility at internal level
D) It has never been evaluated</t>
  </si>
  <si>
    <t>A) We carried out at least two awareness raising events on green mobility targeting fans
B) We have already planned the event, but we have not yet carried out it
C) We are still discussing internally the possibility of organising awareness raising actions on green mobility 
D) It has never been evaluated</t>
  </si>
  <si>
    <t>A) We have set specific initiatives to favour the use of bikes during the matches in collaboration with the municipality
B) We have set specific initiatives to favour the use of bikes during the matches (without the involvement of the municipality)
C) We are still discussing internally this possibility
D) It has never been evaluated</t>
  </si>
  <si>
    <t>A) We have considered them in quantitative evaluation metrics (such as LCA)
B) We are collecting data to assess suppliers' impacts
C) We are discussing internally on this possibility (call for offers, etc.)
D) It has never been evaluated</t>
  </si>
  <si>
    <t>A) We have considered them in quantitative evaluation metrics (such as LCA)
B) We are collecting data to assess environmental impacts
C) We are discussing internally on this possibility (call for offers, etc.)
D) It has never been evaluated</t>
  </si>
  <si>
    <t>A) We are receiving suggestions from staff/players on green purchasing and suppliers selection                                                                                                                                    
B) We have created a specific chanel (green whistleblowing) to give staff/players the possibility to provide suggestions, but it has never been used
C) We are still internally discussing this possibility
D) It has never been evaluated</t>
  </si>
  <si>
    <t>A) Yes, we defined a list of local suppliers
B) We are currently collecting information to create the list of local suppliers
C) We are still internally discussing this possibility
D) It has never been evaluated</t>
  </si>
  <si>
    <t>A) Yes, we have implemented a monitoring system and we have all data regarding waste
B) Yes, we have a monitoring system, but some data regarding waste are still missing out
C) We are working to develop a monitoring system which now is not in place (evidences must be shown)
D) It has never been evaluated</t>
  </si>
  <si>
    <t>A) We performed a Life Cycle Assessment/carbon footprint considering waste data
B) We are collecting data to assess environmental impacts
C) We are discussing internally on this possibility (call for offers, etc.)
D) It has never been evaluated</t>
  </si>
  <si>
    <t>A) At two least two awareness raising activities
B) One awareness raising activity  
C) No awareness raising activities</t>
  </si>
  <si>
    <t>A) There are set agreements to discuss/coordinate actions to manage the waste produced outside the stadium and to improve waste collection
B) We are organising meetings with municipality and other city actors, but no initiative has been done
C) We are stll discussing this possibility at internal level
D) It has never been evaluated</t>
  </si>
  <si>
    <t>A) We performed a Life Cycle Assessment/carbon footprint (or similar quantitative metrics)
B) We are collecting data to assess environmental impacts
C) We are discussing internally on this possibility (call for offers, etc.)
D) It has never been evaluated</t>
  </si>
  <si>
    <t>A) There are set agreements with the city actors to improve the sustainability of the stadium infrastructure
B) We are organising meetings with municipality and other city actors, but no initiative has been done
C) We are stll discussing this possibility at internal level
D) It has never been evaluated</t>
  </si>
  <si>
    <t>N. of employees (connected with Sustainability Department and Accomodation) who received information on green accommodations / Total N. of employees (conected with Sustainability Department and Accomodation)</t>
  </si>
  <si>
    <t>A) Bar, kioks and catering services regurarly highlight the more sustainable option
B) There is only some generic info in the bar/kioks/VIP area
C) No signage, communication channels or other approaches</t>
  </si>
  <si>
    <t>If yes, how frequently do you evaluate fans' mobility?</t>
  </si>
  <si>
    <t>If yes, have you ever quantified the relevance of mobility originated by your matches/events in terms of environmental impact?</t>
  </si>
  <si>
    <t>Do you purchase locally (products/materials produced in the same region where it is needed)?</t>
  </si>
  <si>
    <t>A) Organic waste are composted inside the stadium facility
B) Organic waste goes to composting facilities within the city
C) Organic waste goes to composting facilities outside the city 
D) We have unsorted collection/we do not know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</si>
</sst>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rgb="FF000000"/>
      <name val="Calibri"/>
      <family val="2"/>
      <scheme val="minor"/>
    </font>
    <font>
      <sz val="11"/>
      <color rgb="FF000000"/>
      <name val="Calibri"/>
      <family val="2"/>
      <scheme val="minor"/>
    </font>
    <font>
      <sz val="10"/>
      <name val="Arial"/>
      <family val="2"/>
    </font>
    <font>
      <sz val="48"/>
      <name val="Arial"/>
      <family val="2"/>
    </font>
    <font>
      <b/>
      <sz val="16"/>
      <name val="Arial"/>
      <family val="2"/>
    </font>
    <font>
      <b/>
      <sz val="14"/>
      <name val="Arial"/>
      <family val="2"/>
    </font>
    <font>
      <b/>
      <sz val="10"/>
      <name val="Arial"/>
      <family val="2"/>
    </font>
    <font>
      <sz val="11"/>
      <color theme="1"/>
      <name val="Calibri"/>
      <family val="2"/>
      <scheme val="minor"/>
    </font>
    <font>
      <sz val="14"/>
      <color theme="1"/>
      <name val="Calibri"/>
      <family val="2"/>
      <scheme val="minor"/>
    </font>
    <font>
      <sz val="12"/>
      <name val="Arial"/>
      <family val="2"/>
    </font>
    <font>
      <b/>
      <sz val="11"/>
      <name val="Arial"/>
      <family val="2"/>
    </font>
    <font>
      <b/>
      <sz val="10"/>
      <name val="Arial"/>
      <family val="2"/>
      <charset val="204"/>
    </font>
    <font>
      <u/>
      <sz val="10"/>
      <color indexed="12"/>
      <name val="Arial"/>
      <family val="2"/>
    </font>
    <font>
      <b/>
      <i/>
      <sz val="14"/>
      <color theme="1"/>
      <name val="Calibri"/>
      <family val="2"/>
      <scheme val="minor"/>
    </font>
    <font>
      <sz val="11"/>
      <color indexed="8"/>
      <name val="Calibri"/>
      <family val="2"/>
    </font>
    <font>
      <b/>
      <sz val="11"/>
      <color indexed="12"/>
      <name val="Calibri"/>
      <family val="2"/>
    </font>
    <font>
      <b/>
      <sz val="11"/>
      <name val="Calibri"/>
      <family val="2"/>
    </font>
    <font>
      <sz val="11"/>
      <name val="Calibri"/>
      <family val="2"/>
    </font>
    <font>
      <i/>
      <sz val="11"/>
      <color theme="1"/>
      <name val="Calibri"/>
      <family val="2"/>
      <scheme val="minor"/>
    </font>
    <font>
      <sz val="16"/>
      <name val="Arial"/>
      <family val="2"/>
    </font>
    <font>
      <b/>
      <sz val="12"/>
      <color theme="1"/>
      <name val="Calibri"/>
      <family val="2"/>
      <scheme val="minor"/>
    </font>
    <font>
      <i/>
      <sz val="11"/>
      <name val="Calibri"/>
      <family val="2"/>
      <scheme val="minor"/>
    </font>
    <font>
      <sz val="11"/>
      <name val="Calibri"/>
      <family val="2"/>
      <scheme val="minor"/>
    </font>
    <font>
      <i/>
      <sz val="11"/>
      <color theme="1"/>
      <name val="Calibri"/>
      <family val="2"/>
    </font>
    <font>
      <sz val="10"/>
      <color theme="1"/>
      <name val="Calibri"/>
      <family val="2"/>
      <scheme val="minor"/>
    </font>
    <font>
      <sz val="12"/>
      <color theme="1"/>
      <name val="DM Sans"/>
    </font>
    <font>
      <sz val="11"/>
      <color theme="1"/>
      <name val="Calibri"/>
      <family val="2"/>
    </font>
    <font>
      <sz val="10"/>
      <color theme="1"/>
      <name val="Arial"/>
      <family val="2"/>
    </font>
  </fonts>
  <fills count="2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CE4D6"/>
        <bgColor rgb="FF000000"/>
      </patternFill>
    </fill>
    <fill>
      <patternFill patternType="solid">
        <fgColor theme="7" tint="0.79998168889431442"/>
        <bgColor rgb="FF000000"/>
      </patternFill>
    </fill>
    <fill>
      <patternFill patternType="solid">
        <fgColor theme="9" tint="0.79998168889431442"/>
        <bgColor rgb="FF000000"/>
      </patternFill>
    </fill>
    <fill>
      <patternFill patternType="solid">
        <fgColor theme="5" tint="0.79998168889431442"/>
        <bgColor rgb="FF000000"/>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D1CECE"/>
        <bgColor indexed="64"/>
      </patternFill>
    </fill>
    <fill>
      <patternFill patternType="solid">
        <fgColor rgb="FFFFFF00"/>
        <bgColor indexed="64"/>
      </patternFill>
    </fill>
    <fill>
      <patternFill patternType="solid">
        <fgColor rgb="FFD2CECE"/>
        <bgColor indexed="64"/>
      </patternFill>
    </fill>
    <fill>
      <patternFill patternType="solid">
        <fgColor rgb="FFFFC000"/>
        <bgColor indexed="64"/>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7" tint="0.39997558519241921"/>
        <bgColor rgb="FF000000"/>
      </patternFill>
    </fill>
    <fill>
      <patternFill patternType="solid">
        <fgColor theme="7" tint="0.39997558519241921"/>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B400"/>
        <bgColor rgb="FF000000"/>
      </patternFill>
    </fill>
    <fill>
      <patternFill patternType="solid">
        <fgColor rgb="FFFFB400"/>
        <bgColor indexed="64"/>
      </patternFill>
    </fill>
    <fill>
      <patternFill patternType="solid">
        <fgColor rgb="FFA2DADA"/>
        <bgColor rgb="FF000000"/>
      </patternFill>
    </fill>
    <fill>
      <patternFill patternType="solid">
        <fgColor rgb="FFA2DAD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17" fillId="0" borderId="0"/>
    <xf numFmtId="9" fontId="17" fillId="0" borderId="0" applyFont="0" applyFill="0" applyBorder="0" applyAlignment="0" applyProtection="0"/>
    <xf numFmtId="0" fontId="20" fillId="0" borderId="0"/>
    <xf numFmtId="0" fontId="25" fillId="0" borderId="0"/>
    <xf numFmtId="0" fontId="30" fillId="0" borderId="0" applyNumberFormat="0" applyFill="0" applyBorder="0" applyAlignment="0" applyProtection="0">
      <alignment vertical="top"/>
      <protection locked="0"/>
    </xf>
    <xf numFmtId="0" fontId="32" fillId="0" borderId="0"/>
    <xf numFmtId="9" fontId="32" fillId="0" borderId="0" applyFont="0" applyFill="0" applyBorder="0" applyAlignment="0" applyProtection="0"/>
  </cellStyleXfs>
  <cellXfs count="266">
    <xf numFmtId="0" fontId="0" fillId="0" borderId="0" xfId="0"/>
    <xf numFmtId="0" fontId="19" fillId="0" borderId="0" xfId="0" applyFont="1"/>
    <xf numFmtId="0" fontId="20" fillId="11" borderId="0" xfId="3" applyFill="1"/>
    <xf numFmtId="0" fontId="20" fillId="10" borderId="6" xfId="3" applyFill="1" applyBorder="1"/>
    <xf numFmtId="0" fontId="20" fillId="10" borderId="0" xfId="3" applyFill="1"/>
    <xf numFmtId="0" fontId="20" fillId="10" borderId="7" xfId="3" applyFill="1" applyBorder="1"/>
    <xf numFmtId="0" fontId="20" fillId="10" borderId="8" xfId="3" applyFill="1" applyBorder="1"/>
    <xf numFmtId="0" fontId="20" fillId="10" borderId="9" xfId="3" applyFill="1" applyBorder="1"/>
    <xf numFmtId="0" fontId="20" fillId="10" borderId="10" xfId="3" applyFill="1" applyBorder="1"/>
    <xf numFmtId="0" fontId="24" fillId="10" borderId="0" xfId="3" applyFont="1" applyFill="1" applyAlignment="1">
      <alignment vertical="center"/>
    </xf>
    <xf numFmtId="9" fontId="27" fillId="10" borderId="0" xfId="3" applyNumberFormat="1" applyFont="1" applyFill="1" applyAlignment="1">
      <alignment horizontal="center"/>
    </xf>
    <xf numFmtId="9" fontId="28" fillId="10" borderId="0" xfId="3" applyNumberFormat="1" applyFont="1" applyFill="1" applyAlignment="1">
      <alignment horizontal="center"/>
    </xf>
    <xf numFmtId="0" fontId="20" fillId="13" borderId="0" xfId="3" applyFill="1"/>
    <xf numFmtId="0" fontId="20" fillId="13" borderId="1" xfId="3" applyFill="1" applyBorder="1"/>
    <xf numFmtId="0" fontId="20" fillId="13" borderId="1" xfId="3" applyFill="1" applyBorder="1" applyAlignment="1">
      <alignment horizontal="center"/>
    </xf>
    <xf numFmtId="0" fontId="20" fillId="13" borderId="0" xfId="3" applyFill="1" applyAlignment="1">
      <alignment horizontal="center"/>
    </xf>
    <xf numFmtId="0" fontId="29" fillId="13" borderId="0" xfId="3" applyFont="1" applyFill="1"/>
    <xf numFmtId="0" fontId="30" fillId="13" borderId="0" xfId="5" applyFill="1" applyAlignment="1" applyProtection="1"/>
    <xf numFmtId="0" fontId="25" fillId="13" borderId="0" xfId="4" applyFill="1"/>
    <xf numFmtId="0" fontId="31" fillId="13" borderId="0" xfId="4" applyFont="1" applyFill="1" applyAlignment="1">
      <alignment vertical="center"/>
    </xf>
    <xf numFmtId="0" fontId="32" fillId="13" borderId="0" xfId="6" applyFill="1"/>
    <xf numFmtId="0" fontId="33" fillId="13" borderId="0" xfId="6" applyFont="1" applyFill="1"/>
    <xf numFmtId="0" fontId="34" fillId="13" borderId="0" xfId="6" applyFont="1" applyFill="1" applyAlignment="1">
      <alignment horizontal="center"/>
    </xf>
    <xf numFmtId="10" fontId="35" fillId="13" borderId="0" xfId="7" applyNumberFormat="1" applyFont="1" applyFill="1" applyBorder="1" applyAlignment="1">
      <alignment horizontal="center"/>
    </xf>
    <xf numFmtId="9" fontId="35" fillId="13" borderId="0" xfId="7" applyFont="1" applyFill="1" applyBorder="1" applyAlignment="1">
      <alignment horizontal="center"/>
    </xf>
    <xf numFmtId="0" fontId="35" fillId="13" borderId="0" xfId="6" applyFont="1" applyFill="1" applyAlignment="1">
      <alignment horizontal="center"/>
    </xf>
    <xf numFmtId="0" fontId="35" fillId="13" borderId="0" xfId="6" applyFont="1" applyFill="1"/>
    <xf numFmtId="9" fontId="35" fillId="13" borderId="0" xfId="6" applyNumberFormat="1" applyFont="1" applyFill="1"/>
    <xf numFmtId="0" fontId="36" fillId="3" borderId="1" xfId="0" applyFont="1" applyFill="1" applyBorder="1" applyAlignment="1">
      <alignment vertical="center" wrapText="1"/>
    </xf>
    <xf numFmtId="0" fontId="0" fillId="0" borderId="0" xfId="0" applyAlignment="1">
      <alignment wrapText="1"/>
    </xf>
    <xf numFmtId="0" fontId="20" fillId="15" borderId="0" xfId="3" applyFill="1"/>
    <xf numFmtId="0" fontId="0" fillId="14" borderId="1" xfId="0" applyFill="1" applyBorder="1" applyAlignment="1">
      <alignment horizontal="center" vertical="center"/>
    </xf>
    <xf numFmtId="9" fontId="0" fillId="14" borderId="1" xfId="2" applyFont="1" applyFill="1" applyBorder="1" applyAlignment="1">
      <alignment horizontal="center" vertical="center"/>
    </xf>
    <xf numFmtId="0" fontId="0" fillId="0" borderId="0" xfId="0" applyAlignment="1">
      <alignment horizontal="center" vertical="center"/>
    </xf>
    <xf numFmtId="0" fontId="36" fillId="4" borderId="1" xfId="0" applyFont="1" applyFill="1" applyBorder="1" applyAlignment="1">
      <alignment vertical="center" wrapText="1"/>
    </xf>
    <xf numFmtId="0" fontId="36" fillId="8" borderId="1" xfId="0" applyFont="1" applyFill="1" applyBorder="1" applyAlignment="1">
      <alignment vertical="center" wrapText="1"/>
    </xf>
    <xf numFmtId="0" fontId="16" fillId="0" borderId="0" xfId="0" applyFont="1"/>
    <xf numFmtId="0" fontId="18" fillId="5" borderId="2" xfId="0" applyFont="1" applyFill="1" applyBorder="1" applyAlignment="1">
      <alignment horizontal="center" vertical="center" wrapText="1"/>
    </xf>
    <xf numFmtId="9" fontId="20" fillId="13" borderId="0" xfId="3" applyNumberFormat="1" applyFill="1"/>
    <xf numFmtId="10" fontId="20" fillId="13" borderId="0" xfId="3" applyNumberFormat="1" applyFill="1"/>
    <xf numFmtId="9" fontId="20" fillId="11" borderId="0" xfId="3" applyNumberFormat="1" applyFill="1"/>
    <xf numFmtId="9" fontId="20" fillId="13" borderId="0" xfId="2" applyFont="1" applyFill="1"/>
    <xf numFmtId="9" fontId="20" fillId="11" borderId="0" xfId="2" applyFont="1" applyFill="1"/>
    <xf numFmtId="0" fontId="0" fillId="0" borderId="1" xfId="0" applyBorder="1" applyAlignment="1">
      <alignment horizontal="center" vertical="center"/>
    </xf>
    <xf numFmtId="0" fontId="38" fillId="5" borderId="2" xfId="0" applyFont="1" applyFill="1" applyBorder="1" applyAlignment="1">
      <alignment horizontal="center" vertical="center" wrapText="1"/>
    </xf>
    <xf numFmtId="0" fontId="15" fillId="4" borderId="1" xfId="0" applyFont="1" applyFill="1" applyBorder="1" applyAlignment="1">
      <alignment vertical="center" wrapText="1"/>
    </xf>
    <xf numFmtId="0" fontId="14" fillId="4" borderId="1" xfId="0" applyFont="1" applyFill="1" applyBorder="1" applyAlignment="1">
      <alignment vertical="center" wrapText="1"/>
    </xf>
    <xf numFmtId="0" fontId="14" fillId="3" borderId="1" xfId="0" applyFont="1" applyFill="1" applyBorder="1" applyAlignment="1">
      <alignment vertical="center" wrapText="1"/>
    </xf>
    <xf numFmtId="0" fontId="36" fillId="9" borderId="1" xfId="0" applyFont="1" applyFill="1" applyBorder="1" applyAlignment="1">
      <alignment vertical="center" wrapText="1"/>
    </xf>
    <xf numFmtId="0" fontId="39" fillId="3" borderId="1" xfId="0" applyFont="1" applyFill="1" applyBorder="1" applyAlignment="1">
      <alignment vertical="center" wrapText="1"/>
    </xf>
    <xf numFmtId="0" fontId="14" fillId="7"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36" fillId="2" borderId="1"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36" fillId="8" borderId="1" xfId="0" applyFont="1" applyFill="1" applyBorder="1" applyAlignment="1">
      <alignment horizontal="left" vertical="center" wrapText="1"/>
    </xf>
    <xf numFmtId="0" fontId="36" fillId="18" borderId="1" xfId="0" applyFont="1" applyFill="1" applyBorder="1" applyAlignment="1">
      <alignment horizontal="left" vertical="center" wrapText="1"/>
    </xf>
    <xf numFmtId="0" fontId="14" fillId="17" borderId="1" xfId="0" applyFont="1" applyFill="1" applyBorder="1" applyAlignment="1">
      <alignment horizontal="center" vertical="center" wrapText="1"/>
    </xf>
    <xf numFmtId="0" fontId="14" fillId="18" borderId="1" xfId="0" applyFont="1" applyFill="1" applyBorder="1" applyAlignment="1">
      <alignment horizontal="left" vertical="center" wrapText="1"/>
    </xf>
    <xf numFmtId="0" fontId="36" fillId="18" borderId="1" xfId="0" applyFont="1" applyFill="1" applyBorder="1" applyAlignment="1">
      <alignment vertical="center" wrapText="1"/>
    </xf>
    <xf numFmtId="0" fontId="15" fillId="17" borderId="1" xfId="0" applyFont="1" applyFill="1" applyBorder="1" applyAlignment="1">
      <alignment horizontal="center" vertical="center" wrapText="1"/>
    </xf>
    <xf numFmtId="0" fontId="14" fillId="18" borderId="1" xfId="0" applyFont="1" applyFill="1" applyBorder="1" applyAlignment="1">
      <alignment vertical="center" wrapText="1"/>
    </xf>
    <xf numFmtId="0" fontId="39" fillId="18" borderId="1" xfId="0" applyFont="1" applyFill="1" applyBorder="1" applyAlignment="1">
      <alignment horizontal="left" vertical="center" wrapText="1"/>
    </xf>
    <xf numFmtId="0" fontId="40" fillId="17" borderId="1" xfId="0" applyFont="1" applyFill="1" applyBorder="1" applyAlignment="1">
      <alignment horizontal="center" vertical="center" wrapText="1"/>
    </xf>
    <xf numFmtId="0" fontId="36" fillId="20" borderId="1" xfId="0" applyFont="1" applyFill="1" applyBorder="1" applyAlignment="1">
      <alignment vertical="center" wrapText="1"/>
    </xf>
    <xf numFmtId="0" fontId="15" fillId="19" borderId="1" xfId="0" applyFont="1" applyFill="1" applyBorder="1" applyAlignment="1">
      <alignment horizontal="center" vertical="center" wrapText="1"/>
    </xf>
    <xf numFmtId="0" fontId="14" fillId="20" borderId="1" xfId="0" applyFont="1" applyFill="1" applyBorder="1" applyAlignment="1">
      <alignment vertical="center" wrapText="1"/>
    </xf>
    <xf numFmtId="0" fontId="14" fillId="19" borderId="1" xfId="0" applyFont="1" applyFill="1" applyBorder="1" applyAlignment="1">
      <alignment horizontal="center" vertical="center" wrapText="1"/>
    </xf>
    <xf numFmtId="0" fontId="36" fillId="20" borderId="1" xfId="0" applyFont="1" applyFill="1" applyBorder="1" applyAlignment="1">
      <alignment horizontal="left" vertical="center" wrapText="1"/>
    </xf>
    <xf numFmtId="0" fontId="36" fillId="19" borderId="1" xfId="0" applyFont="1" applyFill="1" applyBorder="1" applyAlignment="1">
      <alignment vertical="center" wrapText="1"/>
    </xf>
    <xf numFmtId="0" fontId="39" fillId="20" borderId="1" xfId="0" applyFont="1" applyFill="1" applyBorder="1" applyAlignment="1">
      <alignment vertical="center" wrapText="1"/>
    </xf>
    <xf numFmtId="0" fontId="36" fillId="22" borderId="1" xfId="0" applyFont="1" applyFill="1" applyBorder="1" applyAlignment="1">
      <alignment vertical="center" wrapText="1"/>
    </xf>
    <xf numFmtId="0" fontId="14" fillId="21" borderId="1" xfId="0" applyFont="1" applyFill="1" applyBorder="1" applyAlignment="1">
      <alignment horizontal="center" vertical="center" wrapText="1"/>
    </xf>
    <xf numFmtId="0" fontId="14" fillId="22" borderId="1" xfId="0" applyFont="1" applyFill="1" applyBorder="1" applyAlignment="1">
      <alignment vertical="center" wrapText="1"/>
    </xf>
    <xf numFmtId="0" fontId="15" fillId="21" borderId="1" xfId="0" applyFont="1" applyFill="1" applyBorder="1" applyAlignment="1">
      <alignment horizontal="center" vertical="center" wrapText="1"/>
    </xf>
    <xf numFmtId="0" fontId="36" fillId="22" borderId="1" xfId="0" applyFont="1" applyFill="1" applyBorder="1" applyAlignment="1">
      <alignment horizontal="left" vertical="center" wrapText="1"/>
    </xf>
    <xf numFmtId="0" fontId="36" fillId="21" borderId="1" xfId="0" applyFont="1" applyFill="1" applyBorder="1" applyAlignment="1">
      <alignment vertical="center" wrapText="1"/>
    </xf>
    <xf numFmtId="0" fontId="41" fillId="22" borderId="1" xfId="0" applyFont="1" applyFill="1" applyBorder="1" applyAlignment="1">
      <alignment horizontal="justify" vertical="center"/>
    </xf>
    <xf numFmtId="10" fontId="0" fillId="14" borderId="1" xfId="0" applyNumberFormat="1" applyFill="1" applyBorder="1" applyAlignment="1">
      <alignment horizontal="center" vertical="center"/>
    </xf>
    <xf numFmtId="10" fontId="18" fillId="5" borderId="2" xfId="0" applyNumberFormat="1" applyFont="1" applyFill="1" applyBorder="1" applyAlignment="1">
      <alignment horizontal="center" vertical="center" wrapText="1"/>
    </xf>
    <xf numFmtId="10" fontId="0" fillId="0" borderId="0" xfId="0" applyNumberFormat="1" applyAlignment="1">
      <alignment vertical="center"/>
    </xf>
    <xf numFmtId="0" fontId="13" fillId="4" borderId="1" xfId="0" applyFont="1" applyFill="1" applyBorder="1" applyAlignment="1">
      <alignment vertical="center" wrapText="1"/>
    </xf>
    <xf numFmtId="0" fontId="12" fillId="3" borderId="1" xfId="0" applyFont="1" applyFill="1" applyBorder="1" applyAlignment="1">
      <alignment vertical="center" wrapText="1"/>
    </xf>
    <xf numFmtId="0" fontId="12" fillId="9" borderId="1" xfId="0" applyFont="1" applyFill="1" applyBorder="1" applyAlignment="1">
      <alignment horizontal="center" vertical="center" wrapText="1"/>
    </xf>
    <xf numFmtId="0" fontId="41" fillId="3" borderId="1" xfId="0" applyFont="1" applyFill="1" applyBorder="1" applyAlignment="1">
      <alignment horizontal="justify" vertical="center"/>
    </xf>
    <xf numFmtId="0" fontId="41" fillId="4" borderId="0" xfId="0" applyFont="1" applyFill="1" applyAlignment="1">
      <alignment horizontal="justify" vertical="center"/>
    </xf>
    <xf numFmtId="0" fontId="12" fillId="8"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42" fillId="14"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10" fillId="3" borderId="1" xfId="0" applyFont="1" applyFill="1" applyBorder="1" applyAlignment="1">
      <alignment vertical="center" wrapText="1"/>
    </xf>
    <xf numFmtId="0" fontId="10" fillId="20" borderId="1" xfId="0" applyFont="1" applyFill="1" applyBorder="1" applyAlignment="1">
      <alignment vertical="center" wrapText="1"/>
    </xf>
    <xf numFmtId="0" fontId="10" fillId="20" borderId="1" xfId="0" applyFont="1" applyFill="1" applyBorder="1" applyAlignment="1">
      <alignment horizontal="left" vertical="center" wrapText="1"/>
    </xf>
    <xf numFmtId="0" fontId="10" fillId="18" borderId="1" xfId="0" applyFont="1" applyFill="1" applyBorder="1" applyAlignment="1">
      <alignment vertical="center" wrapText="1"/>
    </xf>
    <xf numFmtId="0" fontId="10" fillId="22" borderId="1" xfId="0" applyFont="1" applyFill="1" applyBorder="1" applyAlignment="1">
      <alignment horizontal="left" vertical="center" wrapText="1"/>
    </xf>
    <xf numFmtId="0" fontId="9" fillId="20" borderId="1" xfId="0" applyFont="1" applyFill="1" applyBorder="1" applyAlignment="1">
      <alignment vertical="center" wrapText="1"/>
    </xf>
    <xf numFmtId="0" fontId="9" fillId="2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20" borderId="1" xfId="0" applyFont="1" applyFill="1" applyBorder="1" applyAlignment="1">
      <alignment vertical="center" wrapText="1"/>
    </xf>
    <xf numFmtId="0" fontId="7" fillId="4"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1" fillId="20" borderId="1" xfId="0" applyFont="1" applyFill="1" applyBorder="1" applyAlignment="1">
      <alignment horizontal="justify" vertical="center"/>
    </xf>
    <xf numFmtId="0" fontId="39" fillId="2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18" borderId="1" xfId="0" applyFont="1" applyFill="1" applyBorder="1" applyAlignment="1">
      <alignment horizontal="left" vertical="center" wrapText="1"/>
    </xf>
    <xf numFmtId="0" fontId="5" fillId="17"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7" borderId="1" xfId="0" applyFont="1" applyFill="1" applyBorder="1" applyAlignment="1">
      <alignment horizontal="center" vertical="center" wrapText="1"/>
    </xf>
    <xf numFmtId="0" fontId="5" fillId="20" borderId="1" xfId="0" applyFont="1" applyFill="1" applyBorder="1" applyAlignment="1">
      <alignment vertical="center" wrapText="1"/>
    </xf>
    <xf numFmtId="0" fontId="5" fillId="22" borderId="1" xfId="0" applyFont="1" applyFill="1" applyBorder="1" applyAlignment="1">
      <alignment vertical="center" wrapText="1"/>
    </xf>
    <xf numFmtId="0" fontId="5" fillId="4" borderId="1" xfId="0" applyFont="1" applyFill="1" applyBorder="1" applyAlignment="1">
      <alignment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9"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8"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17" borderId="1" xfId="0" applyFont="1" applyFill="1" applyBorder="1" applyAlignment="1">
      <alignment horizontal="center" vertical="center" wrapText="1"/>
    </xf>
    <xf numFmtId="0" fontId="4" fillId="18" borderId="1" xfId="0" applyFont="1" applyFill="1" applyBorder="1" applyAlignment="1">
      <alignment horizontal="left" vertical="center" wrapText="1"/>
    </xf>
    <xf numFmtId="0" fontId="36" fillId="17" borderId="1" xfId="0" applyFont="1" applyFill="1" applyBorder="1" applyAlignment="1">
      <alignment horizontal="left" vertical="center" wrapText="1"/>
    </xf>
    <xf numFmtId="0" fontId="4" fillId="20" borderId="1" xfId="0" applyFont="1" applyFill="1" applyBorder="1" applyAlignment="1">
      <alignment vertical="center" wrapText="1"/>
    </xf>
    <xf numFmtId="0" fontId="4" fillId="19"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22" borderId="1" xfId="0" applyFont="1" applyFill="1" applyBorder="1" applyAlignment="1">
      <alignment vertical="center" wrapText="1"/>
    </xf>
    <xf numFmtId="0" fontId="18" fillId="23" borderId="2" xfId="0" applyFont="1" applyFill="1" applyBorder="1" applyAlignment="1">
      <alignment horizontal="center" vertical="center" wrapText="1"/>
    </xf>
    <xf numFmtId="0" fontId="38" fillId="23" borderId="2" xfId="0" applyFont="1" applyFill="1" applyBorder="1" applyAlignment="1">
      <alignment horizontal="center" vertical="center" wrapText="1"/>
    </xf>
    <xf numFmtId="10" fontId="18" fillId="23" borderId="2" xfId="0" applyNumberFormat="1" applyFont="1" applyFill="1" applyBorder="1" applyAlignment="1">
      <alignment horizontal="center" vertical="center" wrapText="1"/>
    </xf>
    <xf numFmtId="0" fontId="0" fillId="24" borderId="1" xfId="0" applyFill="1" applyBorder="1" applyAlignment="1">
      <alignment horizontal="center" vertical="center"/>
    </xf>
    <xf numFmtId="0" fontId="42" fillId="24" borderId="1" xfId="0" applyFont="1" applyFill="1" applyBorder="1" applyAlignment="1">
      <alignment horizontal="center" vertical="center" wrapText="1"/>
    </xf>
    <xf numFmtId="9" fontId="0" fillId="24" borderId="1" xfId="2" applyFont="1" applyFill="1" applyBorder="1" applyAlignment="1">
      <alignment horizontal="center" vertical="center"/>
    </xf>
    <xf numFmtId="0" fontId="0" fillId="24" borderId="1" xfId="0" applyFill="1" applyBorder="1" applyAlignment="1">
      <alignment horizontal="center" vertical="center" wrapText="1"/>
    </xf>
    <xf numFmtId="10" fontId="0" fillId="24" borderId="1" xfId="0" applyNumberFormat="1" applyFill="1" applyBorder="1" applyAlignment="1">
      <alignment horizontal="center" vertical="center"/>
    </xf>
    <xf numFmtId="0" fontId="14" fillId="25"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4" fillId="25" borderId="1"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6" borderId="1" xfId="0" applyFont="1" applyFill="1" applyBorder="1" applyAlignment="1">
      <alignment horizontal="left" vertical="center" wrapText="1"/>
    </xf>
    <xf numFmtId="0" fontId="15" fillId="25" borderId="1" xfId="0" applyFont="1" applyFill="1" applyBorder="1" applyAlignment="1">
      <alignment horizontal="center" vertical="center" wrapText="1"/>
    </xf>
    <xf numFmtId="0" fontId="4" fillId="26" borderId="1" xfId="0" applyFont="1" applyFill="1" applyBorder="1" applyAlignment="1">
      <alignment vertical="center" wrapText="1"/>
    </xf>
    <xf numFmtId="0" fontId="5" fillId="26" borderId="1" xfId="0" applyFont="1" applyFill="1" applyBorder="1" applyAlignment="1">
      <alignment vertical="center" wrapText="1"/>
    </xf>
    <xf numFmtId="0" fontId="6" fillId="25" borderId="1" xfId="0" applyFont="1" applyFill="1" applyBorder="1" applyAlignment="1">
      <alignment horizontal="center" vertical="center" wrapText="1"/>
    </xf>
    <xf numFmtId="0" fontId="6" fillId="26" borderId="1" xfId="0" applyFont="1" applyFill="1" applyBorder="1" applyAlignment="1">
      <alignment horizontal="left" vertical="center" wrapText="1"/>
    </xf>
    <xf numFmtId="0" fontId="8" fillId="26" borderId="1" xfId="0" applyFont="1" applyFill="1" applyBorder="1" applyAlignment="1">
      <alignment vertical="center" wrapText="1"/>
    </xf>
    <xf numFmtId="0" fontId="39" fillId="26" borderId="1" xfId="0" applyFont="1" applyFill="1" applyBorder="1" applyAlignment="1">
      <alignment vertical="center" wrapText="1"/>
    </xf>
    <xf numFmtId="0" fontId="12" fillId="26" borderId="1" xfId="0" applyFont="1" applyFill="1" applyBorder="1" applyAlignment="1">
      <alignment vertical="center" wrapText="1"/>
    </xf>
    <xf numFmtId="0" fontId="10" fillId="26" borderId="1" xfId="0" applyFont="1" applyFill="1" applyBorder="1" applyAlignment="1">
      <alignment vertical="center" wrapText="1"/>
    </xf>
    <xf numFmtId="0" fontId="14" fillId="26" borderId="1" xfId="0" applyFont="1" applyFill="1" applyBorder="1" applyAlignment="1">
      <alignment vertical="center" wrapText="1"/>
    </xf>
    <xf numFmtId="0" fontId="12" fillId="25" borderId="1" xfId="0" applyFont="1" applyFill="1" applyBorder="1" applyAlignment="1">
      <alignment horizontal="center" vertical="center" wrapText="1"/>
    </xf>
    <xf numFmtId="0" fontId="15" fillId="26" borderId="1" xfId="0" applyFont="1" applyFill="1" applyBorder="1" applyAlignment="1">
      <alignment vertical="center" wrapText="1"/>
    </xf>
    <xf numFmtId="0" fontId="13" fillId="26" borderId="1" xfId="0" applyFont="1" applyFill="1" applyBorder="1" applyAlignment="1">
      <alignment vertical="center" wrapText="1"/>
    </xf>
    <xf numFmtId="0" fontId="10" fillId="26" borderId="1" xfId="0" applyFont="1" applyFill="1" applyBorder="1" applyAlignment="1">
      <alignment horizontal="left" vertical="center" wrapText="1"/>
    </xf>
    <xf numFmtId="0" fontId="7" fillId="26" borderId="1" xfId="0" applyFont="1" applyFill="1" applyBorder="1" applyAlignment="1">
      <alignment horizontal="left" vertical="center" wrapText="1"/>
    </xf>
    <xf numFmtId="0" fontId="6" fillId="26" borderId="1" xfId="0" applyFont="1" applyFill="1" applyBorder="1" applyAlignment="1">
      <alignment vertical="center" wrapText="1"/>
    </xf>
    <xf numFmtId="0" fontId="14" fillId="26" borderId="1" xfId="0" applyFont="1" applyFill="1" applyBorder="1" applyAlignment="1">
      <alignment horizontal="left" vertical="center" wrapText="1"/>
    </xf>
    <xf numFmtId="0" fontId="40" fillId="25" borderId="1" xfId="0" applyFont="1" applyFill="1" applyBorder="1" applyAlignment="1">
      <alignment horizontal="center" vertical="center" wrapText="1"/>
    </xf>
    <xf numFmtId="0" fontId="11" fillId="26" borderId="1" xfId="0" applyFont="1" applyFill="1" applyBorder="1" applyAlignment="1">
      <alignment horizontal="left" vertical="center" wrapText="1"/>
    </xf>
    <xf numFmtId="0" fontId="9" fillId="26" borderId="1" xfId="0" applyFont="1" applyFill="1" applyBorder="1" applyAlignment="1">
      <alignment vertical="center" wrapText="1"/>
    </xf>
    <xf numFmtId="0" fontId="39" fillId="26" borderId="1" xfId="0" applyFont="1" applyFill="1" applyBorder="1" applyAlignment="1">
      <alignment horizontal="center" vertical="center" wrapText="1"/>
    </xf>
    <xf numFmtId="0" fontId="0" fillId="10" borderId="0" xfId="0" applyFill="1"/>
    <xf numFmtId="0" fontId="43" fillId="10" borderId="0" xfId="0" applyFont="1" applyFill="1"/>
    <xf numFmtId="0" fontId="3" fillId="26" borderId="1" xfId="0" applyFont="1" applyFill="1" applyBorder="1" applyAlignment="1">
      <alignment vertical="center" wrapText="1"/>
    </xf>
    <xf numFmtId="0" fontId="3" fillId="26" borderId="1" xfId="0" applyFont="1" applyFill="1" applyBorder="1" applyAlignment="1">
      <alignment horizontal="left" vertical="center" wrapText="1"/>
    </xf>
    <xf numFmtId="0" fontId="40" fillId="26" borderId="1" xfId="0" applyFont="1" applyFill="1" applyBorder="1" applyAlignment="1">
      <alignment horizontal="left" vertical="center" wrapText="1"/>
    </xf>
    <xf numFmtId="0" fontId="3" fillId="25" borderId="1" xfId="0" applyFont="1" applyFill="1" applyBorder="1" applyAlignment="1">
      <alignment horizontal="left" vertical="center" wrapText="1"/>
    </xf>
    <xf numFmtId="0" fontId="3" fillId="25" borderId="1" xfId="0" applyFont="1" applyFill="1" applyBorder="1" applyAlignment="1">
      <alignment vertical="center" wrapText="1"/>
    </xf>
    <xf numFmtId="0" fontId="40" fillId="26" borderId="1" xfId="0" applyFont="1" applyFill="1" applyBorder="1" applyAlignment="1">
      <alignment vertical="center" wrapText="1"/>
    </xf>
    <xf numFmtId="0" fontId="44" fillId="26" borderId="1" xfId="0" applyFont="1" applyFill="1" applyBorder="1" applyAlignment="1">
      <alignment horizontal="justify" vertical="center"/>
    </xf>
    <xf numFmtId="0" fontId="2" fillId="26" borderId="1" xfId="0" applyFont="1" applyFill="1" applyBorder="1" applyAlignment="1">
      <alignment horizontal="left" vertical="center" wrapText="1"/>
    </xf>
    <xf numFmtId="0" fontId="2" fillId="25" borderId="1" xfId="0" applyFont="1" applyFill="1" applyBorder="1" applyAlignment="1">
      <alignment horizontal="left" vertical="center" wrapText="1"/>
    </xf>
    <xf numFmtId="0" fontId="2" fillId="26" borderId="1" xfId="0" applyFont="1" applyFill="1" applyBorder="1" applyAlignment="1">
      <alignment vertical="center" wrapText="1"/>
    </xf>
    <xf numFmtId="0" fontId="2" fillId="25" borderId="1" xfId="0" applyFont="1" applyFill="1" applyBorder="1" applyAlignment="1">
      <alignment vertical="center" wrapText="1"/>
    </xf>
    <xf numFmtId="0" fontId="1" fillId="26" borderId="1" xfId="0" applyFont="1" applyFill="1" applyBorder="1" applyAlignment="1">
      <alignment horizontal="left" vertical="center" wrapText="1"/>
    </xf>
    <xf numFmtId="0" fontId="1" fillId="26" borderId="1" xfId="0" applyFont="1" applyFill="1" applyBorder="1" applyAlignment="1">
      <alignment vertical="center" wrapText="1"/>
    </xf>
    <xf numFmtId="0" fontId="45" fillId="0" borderId="0" xfId="0" applyFont="1"/>
    <xf numFmtId="10" fontId="0" fillId="0" borderId="2" xfId="0" applyNumberFormat="1" applyBorder="1" applyAlignment="1">
      <alignment horizontal="center" vertical="center"/>
    </xf>
    <xf numFmtId="10" fontId="0" fillId="0" borderId="24" xfId="0" applyNumberFormat="1" applyBorder="1" applyAlignment="1">
      <alignment horizontal="center" vertical="center"/>
    </xf>
    <xf numFmtId="10" fontId="0" fillId="0" borderId="23" xfId="0" applyNumberFormat="1" applyBorder="1" applyAlignment="1">
      <alignment horizontal="center" vertical="center"/>
    </xf>
    <xf numFmtId="10" fontId="38" fillId="16" borderId="1" xfId="2" applyNumberFormat="1" applyFont="1" applyFill="1" applyBorder="1" applyAlignment="1">
      <alignment horizontal="center" vertical="center"/>
    </xf>
    <xf numFmtId="10" fontId="0" fillId="0" borderId="1" xfId="2" applyNumberFormat="1" applyFont="1" applyBorder="1" applyAlignment="1">
      <alignment horizontal="center" vertical="center"/>
    </xf>
    <xf numFmtId="0" fontId="19" fillId="17" borderId="18" xfId="0" applyFont="1" applyFill="1" applyBorder="1" applyAlignment="1">
      <alignment horizontal="center" vertical="center" wrapText="1"/>
    </xf>
    <xf numFmtId="0" fontId="19" fillId="17" borderId="22" xfId="0" applyFont="1" applyFill="1" applyBorder="1" applyAlignment="1">
      <alignment horizontal="center" vertical="center" wrapText="1"/>
    </xf>
    <xf numFmtId="0" fontId="19" fillId="17" borderId="21" xfId="0" applyFont="1" applyFill="1" applyBorder="1" applyAlignment="1">
      <alignment horizontal="center" vertical="center" wrapText="1"/>
    </xf>
    <xf numFmtId="0" fontId="19" fillId="19" borderId="2" xfId="0" applyFont="1" applyFill="1" applyBorder="1" applyAlignment="1">
      <alignment horizontal="center" vertical="center"/>
    </xf>
    <xf numFmtId="0" fontId="19" fillId="19" borderId="24" xfId="0" applyFont="1" applyFill="1" applyBorder="1" applyAlignment="1">
      <alignment horizontal="center" vertical="center"/>
    </xf>
    <xf numFmtId="0" fontId="19" fillId="19" borderId="23" xfId="0" applyFont="1" applyFill="1" applyBorder="1" applyAlignment="1">
      <alignment horizontal="center" vertical="center"/>
    </xf>
    <xf numFmtId="0" fontId="19" fillId="7" borderId="22" xfId="0" applyFont="1" applyFill="1" applyBorder="1" applyAlignment="1">
      <alignment horizontal="center" vertical="center"/>
    </xf>
    <xf numFmtId="0" fontId="19" fillId="7" borderId="21" xfId="0" applyFont="1" applyFill="1" applyBorder="1" applyAlignment="1">
      <alignment horizontal="center" vertical="center"/>
    </xf>
    <xf numFmtId="0" fontId="19" fillId="21" borderId="2" xfId="0" applyFont="1" applyFill="1" applyBorder="1" applyAlignment="1">
      <alignment horizontal="center" vertical="center" wrapText="1"/>
    </xf>
    <xf numFmtId="0" fontId="19" fillId="21" borderId="24" xfId="0" applyFont="1" applyFill="1" applyBorder="1" applyAlignment="1">
      <alignment horizontal="center" vertical="center" wrapText="1"/>
    </xf>
    <xf numFmtId="0" fontId="19" fillId="21" borderId="23" xfId="0" applyFont="1" applyFill="1" applyBorder="1" applyAlignment="1">
      <alignment horizontal="center" vertical="center" wrapText="1"/>
    </xf>
    <xf numFmtId="0" fontId="19" fillId="6" borderId="1" xfId="0" applyFont="1" applyFill="1" applyBorder="1" applyAlignment="1">
      <alignment horizontal="center" vertical="center"/>
    </xf>
    <xf numFmtId="0" fontId="19" fillId="8" borderId="24" xfId="0" applyFont="1" applyFill="1" applyBorder="1" applyAlignment="1">
      <alignment horizontal="center" vertical="center"/>
    </xf>
    <xf numFmtId="0" fontId="19" fillId="25" borderId="22" xfId="0" applyFont="1" applyFill="1" applyBorder="1" applyAlignment="1">
      <alignment horizontal="center" vertical="center"/>
    </xf>
    <xf numFmtId="0" fontId="19" fillId="25" borderId="21" xfId="0" applyFont="1" applyFill="1" applyBorder="1" applyAlignment="1">
      <alignment horizontal="center" vertical="center"/>
    </xf>
    <xf numFmtId="0" fontId="19" fillId="25" borderId="1" xfId="0" applyFont="1" applyFill="1" applyBorder="1" applyAlignment="1">
      <alignment horizontal="center" vertical="center"/>
    </xf>
    <xf numFmtId="0" fontId="19" fillId="25" borderId="24" xfId="0" applyFont="1" applyFill="1" applyBorder="1" applyAlignment="1">
      <alignment horizontal="center" vertical="center"/>
    </xf>
    <xf numFmtId="0" fontId="19" fillId="25" borderId="18" xfId="0" applyFont="1" applyFill="1" applyBorder="1" applyAlignment="1">
      <alignment horizontal="center" vertical="center" wrapText="1"/>
    </xf>
    <xf numFmtId="0" fontId="19" fillId="25" borderId="22" xfId="0" applyFont="1" applyFill="1" applyBorder="1" applyAlignment="1">
      <alignment horizontal="center" vertical="center" wrapText="1"/>
    </xf>
    <xf numFmtId="0" fontId="19" fillId="25" borderId="21" xfId="0" applyFont="1" applyFill="1" applyBorder="1" applyAlignment="1">
      <alignment horizontal="center" vertical="center" wrapText="1"/>
    </xf>
    <xf numFmtId="0" fontId="19" fillId="25" borderId="2" xfId="0" applyFont="1" applyFill="1" applyBorder="1" applyAlignment="1">
      <alignment horizontal="center" vertical="center"/>
    </xf>
    <xf numFmtId="0" fontId="19" fillId="25" borderId="23" xfId="0" applyFont="1" applyFill="1" applyBorder="1" applyAlignment="1">
      <alignment horizontal="center" vertical="center"/>
    </xf>
    <xf numFmtId="0" fontId="19" fillId="25" borderId="2" xfId="0" applyFont="1" applyFill="1" applyBorder="1" applyAlignment="1">
      <alignment horizontal="center" vertical="center" wrapText="1"/>
    </xf>
    <xf numFmtId="0" fontId="19" fillId="25" borderId="24" xfId="0" applyFont="1" applyFill="1" applyBorder="1" applyAlignment="1">
      <alignment horizontal="center" vertical="center" wrapText="1"/>
    </xf>
    <xf numFmtId="0" fontId="19" fillId="25" borderId="23" xfId="0" applyFont="1" applyFill="1" applyBorder="1" applyAlignment="1">
      <alignment horizontal="center" vertical="center" wrapText="1"/>
    </xf>
    <xf numFmtId="0" fontId="26" fillId="10" borderId="6" xfId="4" applyFont="1" applyFill="1" applyBorder="1" applyAlignment="1">
      <alignment horizontal="left" wrapText="1"/>
    </xf>
    <xf numFmtId="0" fontId="26" fillId="10" borderId="0" xfId="4" applyFont="1" applyFill="1" applyAlignment="1">
      <alignment horizontal="left" wrapText="1"/>
    </xf>
    <xf numFmtId="10" fontId="26" fillId="10" borderId="1" xfId="2" applyNumberFormat="1" applyFont="1" applyFill="1" applyBorder="1" applyAlignment="1">
      <alignment horizontal="center" vertical="center"/>
    </xf>
    <xf numFmtId="0" fontId="20" fillId="13" borderId="1" xfId="3" applyFill="1" applyBorder="1" applyAlignment="1">
      <alignment horizontal="center"/>
    </xf>
    <xf numFmtId="0" fontId="23" fillId="10" borderId="6" xfId="3" applyFont="1" applyFill="1" applyBorder="1" applyAlignment="1">
      <alignment horizontal="center" vertical="center" wrapText="1"/>
    </xf>
    <xf numFmtId="0" fontId="23" fillId="10" borderId="0" xfId="3" applyFont="1" applyFill="1" applyAlignment="1">
      <alignment horizontal="center" vertical="center" wrapText="1"/>
    </xf>
    <xf numFmtId="10" fontId="23" fillId="10" borderId="0" xfId="3" applyNumberFormat="1" applyFont="1" applyFill="1" applyAlignment="1">
      <alignment horizontal="center" vertical="center"/>
    </xf>
    <xf numFmtId="0" fontId="26" fillId="10" borderId="6" xfId="4" applyFont="1" applyFill="1" applyBorder="1" applyAlignment="1">
      <alignment horizontal="left" vertical="center" wrapText="1"/>
    </xf>
    <xf numFmtId="0" fontId="26" fillId="10" borderId="0" xfId="4" applyFont="1" applyFill="1" applyAlignment="1">
      <alignment horizontal="left" vertical="center" wrapText="1"/>
    </xf>
    <xf numFmtId="10" fontId="26" fillId="10" borderId="17" xfId="2" applyNumberFormat="1" applyFont="1" applyFill="1" applyBorder="1" applyAlignment="1">
      <alignment horizontal="center" vertical="center"/>
    </xf>
    <xf numFmtId="10" fontId="26" fillId="10" borderId="16" xfId="2" applyNumberFormat="1" applyFont="1" applyFill="1" applyBorder="1" applyAlignment="1">
      <alignment horizontal="center" vertical="center"/>
    </xf>
    <xf numFmtId="10" fontId="26" fillId="10" borderId="18" xfId="2" applyNumberFormat="1" applyFont="1" applyFill="1" applyBorder="1" applyAlignment="1">
      <alignment horizontal="center" vertical="center"/>
    </xf>
    <xf numFmtId="10" fontId="26" fillId="10" borderId="19" xfId="2" applyNumberFormat="1" applyFont="1" applyFill="1" applyBorder="1" applyAlignment="1">
      <alignment horizontal="center" vertical="center"/>
    </xf>
    <xf numFmtId="10" fontId="26" fillId="10" borderId="20" xfId="2" applyNumberFormat="1" applyFont="1" applyFill="1" applyBorder="1" applyAlignment="1">
      <alignment horizontal="center" vertical="center"/>
    </xf>
    <xf numFmtId="10" fontId="26" fillId="10" borderId="21" xfId="2" applyNumberFormat="1" applyFont="1" applyFill="1" applyBorder="1" applyAlignment="1">
      <alignment horizontal="center" vertical="center"/>
    </xf>
    <xf numFmtId="0" fontId="21" fillId="24" borderId="3" xfId="3" applyFont="1" applyFill="1" applyBorder="1" applyAlignment="1">
      <alignment horizontal="center" vertical="center"/>
    </xf>
    <xf numFmtId="0" fontId="21" fillId="24" borderId="4" xfId="3" applyFont="1" applyFill="1" applyBorder="1" applyAlignment="1">
      <alignment horizontal="center" vertical="center"/>
    </xf>
    <xf numFmtId="0" fontId="21" fillId="24" borderId="5" xfId="3" applyFont="1" applyFill="1" applyBorder="1" applyAlignment="1">
      <alignment horizontal="center" vertical="center"/>
    </xf>
    <xf numFmtId="0" fontId="21" fillId="24" borderId="6" xfId="3" applyFont="1" applyFill="1" applyBorder="1" applyAlignment="1">
      <alignment horizontal="center" vertical="center"/>
    </xf>
    <xf numFmtId="0" fontId="21" fillId="24" borderId="0" xfId="3" applyFont="1" applyFill="1" applyAlignment="1">
      <alignment horizontal="center" vertical="center"/>
    </xf>
    <xf numFmtId="0" fontId="21" fillId="24" borderId="7" xfId="3" applyFont="1" applyFill="1" applyBorder="1" applyAlignment="1">
      <alignment horizontal="center" vertical="center"/>
    </xf>
    <xf numFmtId="0" fontId="21" fillId="24" borderId="8" xfId="3" applyFont="1" applyFill="1" applyBorder="1" applyAlignment="1">
      <alignment horizontal="center" vertical="center"/>
    </xf>
    <xf numFmtId="0" fontId="21" fillId="24" borderId="9" xfId="3" applyFont="1" applyFill="1" applyBorder="1" applyAlignment="1">
      <alignment horizontal="center" vertical="center"/>
    </xf>
    <xf numFmtId="0" fontId="21" fillId="24" borderId="10" xfId="3" applyFont="1" applyFill="1" applyBorder="1" applyAlignment="1">
      <alignment horizontal="center" vertical="center"/>
    </xf>
    <xf numFmtId="0" fontId="37" fillId="10" borderId="14" xfId="3" applyFont="1" applyFill="1" applyBorder="1" applyAlignment="1">
      <alignment horizontal="left" vertical="top" wrapText="1"/>
    </xf>
    <xf numFmtId="0" fontId="37" fillId="10" borderId="15" xfId="3" applyFont="1" applyFill="1" applyBorder="1" applyAlignment="1">
      <alignment horizontal="left" vertical="top" wrapText="1"/>
    </xf>
    <xf numFmtId="0" fontId="22" fillId="24" borderId="3" xfId="3" applyFont="1" applyFill="1" applyBorder="1" applyAlignment="1">
      <alignment horizontal="center" vertical="center"/>
    </xf>
    <xf numFmtId="0" fontId="22" fillId="24" borderId="4" xfId="3" applyFont="1" applyFill="1" applyBorder="1" applyAlignment="1">
      <alignment horizontal="center" vertical="center"/>
    </xf>
    <xf numFmtId="0" fontId="22" fillId="24" borderId="5" xfId="3" applyFont="1" applyFill="1" applyBorder="1" applyAlignment="1">
      <alignment horizontal="center" vertical="center"/>
    </xf>
    <xf numFmtId="0" fontId="22" fillId="24" borderId="11" xfId="3" applyFont="1" applyFill="1" applyBorder="1" applyAlignment="1">
      <alignment horizontal="center" vertical="center"/>
    </xf>
    <xf numFmtId="0" fontId="22" fillId="24" borderId="12" xfId="3" applyFont="1" applyFill="1" applyBorder="1" applyAlignment="1">
      <alignment horizontal="center" vertical="center"/>
    </xf>
    <xf numFmtId="0" fontId="22" fillId="24" borderId="13" xfId="3" applyFont="1" applyFill="1" applyBorder="1" applyAlignment="1">
      <alignment horizontal="center" vertical="center"/>
    </xf>
    <xf numFmtId="0" fontId="23" fillId="24" borderId="3" xfId="3" applyFont="1" applyFill="1" applyBorder="1" applyAlignment="1">
      <alignment horizontal="center" vertical="center"/>
    </xf>
    <xf numFmtId="0" fontId="23" fillId="24" borderId="4" xfId="3" applyFont="1" applyFill="1" applyBorder="1" applyAlignment="1">
      <alignment horizontal="center" vertical="center"/>
    </xf>
    <xf numFmtId="0" fontId="23" fillId="24" borderId="5" xfId="3" applyFont="1" applyFill="1" applyBorder="1" applyAlignment="1">
      <alignment horizontal="center" vertical="center"/>
    </xf>
    <xf numFmtId="0" fontId="23" fillId="24" borderId="11" xfId="3" applyFont="1" applyFill="1" applyBorder="1" applyAlignment="1">
      <alignment horizontal="center" vertical="center"/>
    </xf>
    <xf numFmtId="0" fontId="23" fillId="24" borderId="12" xfId="3" applyFont="1" applyFill="1" applyBorder="1" applyAlignment="1">
      <alignment horizontal="center" vertical="center"/>
    </xf>
    <xf numFmtId="0" fontId="23" fillId="24" borderId="13" xfId="3" applyFont="1" applyFill="1" applyBorder="1" applyAlignment="1">
      <alignment horizontal="center" vertical="center"/>
    </xf>
    <xf numFmtId="0" fontId="24" fillId="0" borderId="6" xfId="3" applyFont="1" applyBorder="1" applyAlignment="1">
      <alignment horizontal="left" vertical="top"/>
    </xf>
    <xf numFmtId="0" fontId="24" fillId="0" borderId="0" xfId="3" applyFont="1" applyAlignment="1">
      <alignment horizontal="left" vertical="top"/>
    </xf>
    <xf numFmtId="0" fontId="24" fillId="0" borderId="7" xfId="3" applyFont="1" applyBorder="1" applyAlignment="1">
      <alignment horizontal="left" vertical="top"/>
    </xf>
    <xf numFmtId="0" fontId="23" fillId="12" borderId="1" xfId="3" applyFont="1" applyFill="1" applyBorder="1" applyAlignment="1">
      <alignment horizontal="center" vertical="center" wrapText="1"/>
    </xf>
    <xf numFmtId="0" fontId="26" fillId="10" borderId="22" xfId="4" applyFont="1" applyFill="1" applyBorder="1" applyAlignment="1">
      <alignment horizontal="left" wrapText="1"/>
    </xf>
    <xf numFmtId="0" fontId="22" fillId="24" borderId="8" xfId="3" applyFont="1" applyFill="1" applyBorder="1" applyAlignment="1">
      <alignment horizontal="center" vertical="center"/>
    </xf>
    <xf numFmtId="0" fontId="22" fillId="24" borderId="9" xfId="3" applyFont="1" applyFill="1" applyBorder="1" applyAlignment="1">
      <alignment horizontal="center" vertical="center"/>
    </xf>
    <xf numFmtId="0" fontId="22" fillId="24" borderId="10" xfId="3" applyFont="1" applyFill="1" applyBorder="1" applyAlignment="1">
      <alignment horizontal="center" vertical="center"/>
    </xf>
    <xf numFmtId="0" fontId="26" fillId="10" borderId="6" xfId="4" applyFont="1" applyFill="1" applyBorder="1" applyAlignment="1">
      <alignment horizontal="center"/>
    </xf>
    <xf numFmtId="0" fontId="26" fillId="10" borderId="22" xfId="4" applyFont="1" applyFill="1" applyBorder="1" applyAlignment="1">
      <alignment horizontal="center"/>
    </xf>
  </cellXfs>
  <cellStyles count="8">
    <cellStyle name="Collegamento ipertestuale 2" xfId="5" xr:uid="{00000000-0005-0000-0000-000000000000}"/>
    <cellStyle name="Normal" xfId="0" builtinId="0"/>
    <cellStyle name="Normal 2" xfId="1" xr:uid="{00000000-0005-0000-0000-000002000000}"/>
    <cellStyle name="Normale 2" xfId="4" xr:uid="{00000000-0005-0000-0000-000003000000}"/>
    <cellStyle name="Normale 2 4" xfId="6" xr:uid="{00000000-0005-0000-0000-000004000000}"/>
    <cellStyle name="Normale 3" xfId="3" xr:uid="{00000000-0005-0000-0000-000005000000}"/>
    <cellStyle name="Percent" xfId="2" builtinId="5"/>
    <cellStyle name="Percentuale 2 4" xfId="7" xr:uid="{00000000-0005-0000-0000-000007000000}"/>
  </cellStyles>
  <dxfs count="0"/>
  <tableStyles count="0" defaultTableStyle="TableStyleMedium2" defaultPivotStyle="PivotStyleLight16"/>
  <colors>
    <mruColors>
      <color rgb="FF00888A"/>
      <color rgb="FFFFB400"/>
      <color rgb="FF53BABB"/>
      <color rgb="FFA2DADA"/>
      <color rgb="FF2F8888"/>
      <color rgb="FF6D952D"/>
      <color rgb="FFFFD400"/>
      <color rgb="FFFF9999"/>
      <color rgb="FF0432FF"/>
      <color rgb="FFD2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56331134283889"/>
          <c:y val="7.9327932141297394E-2"/>
          <c:w val="0.77683374654482495"/>
          <c:h val="0.91057530857392421"/>
        </c:manualLayout>
      </c:layout>
      <c:doughnutChart>
        <c:varyColors val="1"/>
        <c:ser>
          <c:idx val="0"/>
          <c:order val="0"/>
          <c:tx>
            <c:v>Beginner Concerned Proactivist Circular Circ Index: 24%</c:v>
          </c:tx>
          <c:spPr>
            <a:scene3d>
              <a:camera prst="orthographicFront"/>
              <a:lightRig rig="threePt" dir="t"/>
            </a:scene3d>
            <a:sp3d>
              <a:bevelT/>
            </a:sp3d>
          </c:spPr>
          <c:dPt>
            <c:idx val="0"/>
            <c:bubble3D val="0"/>
            <c:spPr>
              <a:solidFill>
                <a:srgbClr val="FF0000"/>
              </a:solidFill>
              <a:scene3d>
                <a:camera prst="orthographicFront"/>
                <a:lightRig rig="threePt" dir="t"/>
              </a:scene3d>
              <a:sp3d>
                <a:bevelT/>
              </a:sp3d>
            </c:spPr>
            <c:extLst>
              <c:ext xmlns:c16="http://schemas.microsoft.com/office/drawing/2014/chart" uri="{C3380CC4-5D6E-409C-BE32-E72D297353CC}">
                <c16:uniqueId val="{00000001-94A1-DC4B-A5A7-19C076255825}"/>
              </c:ext>
            </c:extLst>
          </c:dPt>
          <c:dPt>
            <c:idx val="1"/>
            <c:bubble3D val="0"/>
            <c:spPr>
              <a:solidFill>
                <a:srgbClr val="FFFF00"/>
              </a:solidFill>
              <a:scene3d>
                <a:camera prst="orthographicFront"/>
                <a:lightRig rig="threePt" dir="t"/>
              </a:scene3d>
              <a:sp3d>
                <a:bevelT/>
              </a:sp3d>
            </c:spPr>
            <c:extLst>
              <c:ext xmlns:c16="http://schemas.microsoft.com/office/drawing/2014/chart" uri="{C3380CC4-5D6E-409C-BE32-E72D297353CC}">
                <c16:uniqueId val="{00000003-94A1-DC4B-A5A7-19C076255825}"/>
              </c:ext>
            </c:extLst>
          </c:dPt>
          <c:dPt>
            <c:idx val="2"/>
            <c:bubble3D val="0"/>
            <c:spPr>
              <a:solidFill>
                <a:srgbClr val="CCFFCC"/>
              </a:solidFill>
              <a:scene3d>
                <a:camera prst="orthographicFront"/>
                <a:lightRig rig="threePt" dir="t"/>
              </a:scene3d>
              <a:sp3d>
                <a:bevelT/>
              </a:sp3d>
            </c:spPr>
            <c:extLst>
              <c:ext xmlns:c16="http://schemas.microsoft.com/office/drawing/2014/chart" uri="{C3380CC4-5D6E-409C-BE32-E72D297353CC}">
                <c16:uniqueId val="{00000005-94A1-DC4B-A5A7-19C076255825}"/>
              </c:ext>
            </c:extLst>
          </c:dPt>
          <c:dPt>
            <c:idx val="3"/>
            <c:bubble3D val="0"/>
            <c:spPr>
              <a:solidFill>
                <a:srgbClr val="008000"/>
              </a:solidFill>
              <a:scene3d>
                <a:camera prst="orthographicFront"/>
                <a:lightRig rig="threePt" dir="t"/>
              </a:scene3d>
              <a:sp3d>
                <a:bevelT/>
              </a:sp3d>
            </c:spPr>
            <c:extLst>
              <c:ext xmlns:c16="http://schemas.microsoft.com/office/drawing/2014/chart" uri="{C3380CC4-5D6E-409C-BE32-E72D297353CC}">
                <c16:uniqueId val="{00000007-94A1-DC4B-A5A7-19C076255825}"/>
              </c:ext>
            </c:extLst>
          </c:dPt>
          <c:dPt>
            <c:idx val="4"/>
            <c:bubble3D val="0"/>
            <c:spPr>
              <a:noFill/>
              <a:scene3d>
                <a:camera prst="orthographicFront"/>
                <a:lightRig rig="threePt" dir="t"/>
              </a:scene3d>
              <a:sp3d>
                <a:bevelT/>
              </a:sp3d>
            </c:spPr>
            <c:extLst>
              <c:ext xmlns:c16="http://schemas.microsoft.com/office/drawing/2014/chart" uri="{C3380CC4-5D6E-409C-BE32-E72D297353CC}">
                <c16:uniqueId val="{00000009-94A1-DC4B-A5A7-19C076255825}"/>
              </c:ext>
            </c:extLst>
          </c:dPt>
          <c:dLbls>
            <c:dLbl>
              <c:idx val="3"/>
              <c:layout>
                <c:manualLayout>
                  <c:x val="5.7363327668333297E-3"/>
                  <c:y val="2.93196055789933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A1-DC4B-A5A7-19C076255825}"/>
                </c:ext>
              </c:extLst>
            </c:dLbl>
            <c:dLbl>
              <c:idx val="4"/>
              <c:delete val="1"/>
              <c:extLst>
                <c:ext xmlns:c15="http://schemas.microsoft.com/office/drawing/2012/chart" uri="{CE6537A1-D6FC-4f65-9D91-7224C49458BB}"/>
                <c:ext xmlns:c16="http://schemas.microsoft.com/office/drawing/2014/chart" uri="{C3380CC4-5D6E-409C-BE32-E72D297353CC}">
                  <c16:uniqueId val="{00000009-94A1-DC4B-A5A7-19C076255825}"/>
                </c:ext>
              </c:extLst>
            </c:dLbl>
            <c:spPr>
              <a:noFill/>
              <a:ln>
                <a:noFill/>
              </a:ln>
              <a:effectLst/>
            </c:spPr>
            <c:txPr>
              <a:bodyPr/>
              <a:lstStyle/>
              <a:p>
                <a:pPr>
                  <a:defRPr b="1"/>
                </a:pPr>
                <a:endParaRPr lang="it-IT"/>
              </a:p>
            </c:txPr>
            <c:showLegendKey val="0"/>
            <c:showVal val="0"/>
            <c:showCatName val="1"/>
            <c:showSerName val="0"/>
            <c:showPercent val="0"/>
            <c:showBubbleSize val="0"/>
            <c:showLeaderLines val="0"/>
            <c:extLst>
              <c:ext xmlns:c15="http://schemas.microsoft.com/office/drawing/2012/chart" uri="{CE6537A1-D6FC-4f65-9D91-7224C49458BB}"/>
            </c:extLst>
          </c:dLbls>
          <c:cat>
            <c:strLit>
              <c:ptCount val="5"/>
              <c:pt idx="0">
                <c:v>Beginner</c:v>
              </c:pt>
              <c:pt idx="1">
                <c:v>Concerned</c:v>
              </c:pt>
              <c:pt idx="2">
                <c:v>Proactivist</c:v>
              </c:pt>
              <c:pt idx="3">
                <c:v>Circular</c:v>
              </c:pt>
              <c:pt idx="4">
                <c:v>Circ Index: 24%</c:v>
              </c:pt>
            </c:strLit>
          </c:cat>
          <c:val>
            <c:numLit>
              <c:formatCode>General</c:formatCode>
              <c:ptCount val="5"/>
              <c:pt idx="0">
                <c:v>0.125</c:v>
              </c:pt>
              <c:pt idx="1">
                <c:v>0.125</c:v>
              </c:pt>
              <c:pt idx="2">
                <c:v>0.125</c:v>
              </c:pt>
              <c:pt idx="3">
                <c:v>0.125</c:v>
              </c:pt>
              <c:pt idx="4">
                <c:v>0.5</c:v>
              </c:pt>
            </c:numLit>
          </c:val>
          <c:extLst>
            <c:ext xmlns:c16="http://schemas.microsoft.com/office/drawing/2014/chart" uri="{C3380CC4-5D6E-409C-BE32-E72D297353CC}">
              <c16:uniqueId val="{0000000A-94A1-DC4B-A5A7-19C076255825}"/>
            </c:ext>
          </c:extLst>
        </c:ser>
        <c:ser>
          <c:idx val="2"/>
          <c:order val="2"/>
          <c:spPr>
            <a:noFill/>
            <a:ln>
              <a:solidFill>
                <a:schemeClr val="tx1"/>
              </a:solidFill>
            </a:ln>
          </c:spPr>
          <c:dPt>
            <c:idx val="10"/>
            <c:bubble3D val="0"/>
            <c:spPr>
              <a:noFill/>
              <a:ln>
                <a:noFill/>
              </a:ln>
            </c:spPr>
            <c:extLst>
              <c:ext xmlns:c16="http://schemas.microsoft.com/office/drawing/2014/chart" uri="{C3380CC4-5D6E-409C-BE32-E72D297353CC}">
                <c16:uniqueId val="{0000000C-94A1-DC4B-A5A7-19C076255825}"/>
              </c:ext>
            </c:extLst>
          </c:dPt>
          <c:dLbls>
            <c:dLbl>
              <c:idx val="0"/>
              <c:layout>
                <c:manualLayout>
                  <c:x val="-4.4444444444444502E-2"/>
                  <c:y val="-0.106481481481482"/>
                </c:manualLayout>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4A1-DC4B-A5A7-19C076255825}"/>
                </c:ext>
              </c:extLst>
            </c:dLbl>
            <c:dLbl>
              <c:idx val="1"/>
              <c:layout>
                <c:manualLayout>
                  <c:x val="-2.7777777777777801E-2"/>
                  <c:y val="-0.11111111111111099"/>
                </c:manualLayout>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4A1-DC4B-A5A7-19C076255825}"/>
                </c:ext>
              </c:extLst>
            </c:dLbl>
            <c:dLbl>
              <c:idx val="2"/>
              <c:layout>
                <c:manualLayout>
                  <c:x val="-1.38888888888889E-2"/>
                  <c:y val="-0.11111111111111099"/>
                </c:manualLayout>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4A1-DC4B-A5A7-19C076255825}"/>
                </c:ext>
              </c:extLst>
            </c:dLbl>
            <c:dLbl>
              <c:idx val="3"/>
              <c:layout>
                <c:manualLayout>
                  <c:x val="0"/>
                  <c:y val="-9.7222222222222196E-2"/>
                </c:manualLayout>
              </c:layout>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4A1-DC4B-A5A7-19C076255825}"/>
                </c:ext>
              </c:extLst>
            </c:dLbl>
            <c:dLbl>
              <c:idx val="4"/>
              <c:layout>
                <c:manualLayout>
                  <c:x val="3.05555555555556E-2"/>
                  <c:y val="-8.7962962962963007E-2"/>
                </c:manualLayout>
              </c:layout>
              <c:tx>
                <c:rich>
                  <a:bodyPr/>
                  <a:lstStyle/>
                  <a:p>
                    <a:r>
                      <a:rPr lang="en-US"/>
                      <a:t>50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4A1-DC4B-A5A7-19C076255825}"/>
                </c:ext>
              </c:extLst>
            </c:dLbl>
            <c:dLbl>
              <c:idx val="5"/>
              <c:layout>
                <c:manualLayout>
                  <c:x val="6.3888888888888898E-2"/>
                  <c:y val="-6.9444444444444503E-2"/>
                </c:manualLayout>
              </c:layout>
              <c:tx>
                <c:rich>
                  <a:bodyPr/>
                  <a:lstStyle/>
                  <a:p>
                    <a:r>
                      <a:rPr lang="en-US"/>
                      <a:t>60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4A1-DC4B-A5A7-19C076255825}"/>
                </c:ext>
              </c:extLst>
            </c:dLbl>
            <c:dLbl>
              <c:idx val="6"/>
              <c:layout>
                <c:manualLayout>
                  <c:x val="6.6666666666666693E-2"/>
                  <c:y val="-4.1666666666666699E-2"/>
                </c:manualLayout>
              </c:layout>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4A1-DC4B-A5A7-19C076255825}"/>
                </c:ext>
              </c:extLst>
            </c:dLbl>
            <c:dLbl>
              <c:idx val="7"/>
              <c:layout>
                <c:manualLayout>
                  <c:x val="6.6666666666666693E-2"/>
                  <c:y val="-2.3148148148148098E-2"/>
                </c:manualLayout>
              </c:layout>
              <c:tx>
                <c:rich>
                  <a:bodyPr/>
                  <a:lstStyle/>
                  <a:p>
                    <a:r>
                      <a:rPr lang="en-US"/>
                      <a:t>80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4A1-DC4B-A5A7-19C076255825}"/>
                </c:ext>
              </c:extLst>
            </c:dLbl>
            <c:dLbl>
              <c:idx val="8"/>
              <c:layout>
                <c:manualLayout>
                  <c:x val="6.3888888888888898E-2"/>
                  <c:y val="0"/>
                </c:manualLayout>
              </c:layout>
              <c:tx>
                <c:rich>
                  <a:bodyPr/>
                  <a:lstStyle/>
                  <a:p>
                    <a:r>
                      <a:rPr lang="en-US"/>
                      <a:t>90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4A1-DC4B-A5A7-19C076255825}"/>
                </c:ext>
              </c:extLst>
            </c:dLbl>
            <c:dLbl>
              <c:idx val="9"/>
              <c:layout>
                <c:manualLayout>
                  <c:x val="6.3888888888888995E-2"/>
                  <c:y val="1.38888888888889E-2"/>
                </c:manualLayout>
              </c:layout>
              <c:tx>
                <c:rich>
                  <a:bodyPr/>
                  <a:lstStyle/>
                  <a:p>
                    <a:r>
                      <a:rPr lang="en-US"/>
                      <a:t>100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4A1-DC4B-A5A7-19C076255825}"/>
                </c:ext>
              </c:extLst>
            </c:dLbl>
            <c:dLbl>
              <c:idx val="10"/>
              <c:delete val="1"/>
              <c:extLst>
                <c:ext xmlns:c15="http://schemas.microsoft.com/office/drawing/2012/chart" uri="{CE6537A1-D6FC-4f65-9D91-7224C49458BB}"/>
                <c:ext xmlns:c16="http://schemas.microsoft.com/office/drawing/2014/chart" uri="{C3380CC4-5D6E-409C-BE32-E72D297353CC}">
                  <c16:uniqueId val="{0000000C-94A1-DC4B-A5A7-19C07625582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numLit>
              <c:formatCode>General</c:formatCode>
              <c:ptCount val="11"/>
              <c:pt idx="0">
                <c:v>0</c:v>
              </c:pt>
              <c:pt idx="1">
                <c:v>10</c:v>
              </c:pt>
              <c:pt idx="2">
                <c:v>20</c:v>
              </c:pt>
              <c:pt idx="3">
                <c:v>30</c:v>
              </c:pt>
              <c:pt idx="4">
                <c:v>40</c:v>
              </c:pt>
              <c:pt idx="5">
                <c:v>50</c:v>
              </c:pt>
              <c:pt idx="6">
                <c:v>60</c:v>
              </c:pt>
              <c:pt idx="7">
                <c:v>70</c:v>
              </c:pt>
              <c:pt idx="8">
                <c:v>80</c:v>
              </c:pt>
              <c:pt idx="9">
                <c:v>90</c:v>
              </c:pt>
              <c:pt idx="10">
                <c:v>100</c:v>
              </c:pt>
            </c:numLit>
          </c:cat>
          <c:val>
            <c:numLit>
              <c:formatCode>General</c:formatCode>
              <c:ptCount val="11"/>
              <c:pt idx="0">
                <c:v>18</c:v>
              </c:pt>
              <c:pt idx="1">
                <c:v>18</c:v>
              </c:pt>
              <c:pt idx="2">
                <c:v>18</c:v>
              </c:pt>
              <c:pt idx="3">
                <c:v>18</c:v>
              </c:pt>
              <c:pt idx="4">
                <c:v>18</c:v>
              </c:pt>
              <c:pt idx="5">
                <c:v>18</c:v>
              </c:pt>
              <c:pt idx="6">
                <c:v>18</c:v>
              </c:pt>
              <c:pt idx="7">
                <c:v>18</c:v>
              </c:pt>
              <c:pt idx="8">
                <c:v>18</c:v>
              </c:pt>
              <c:pt idx="9">
                <c:v>18</c:v>
              </c:pt>
              <c:pt idx="10">
                <c:v>180</c:v>
              </c:pt>
            </c:numLit>
          </c:val>
          <c:extLst>
            <c:ext xmlns:c16="http://schemas.microsoft.com/office/drawing/2014/chart" uri="{C3380CC4-5D6E-409C-BE32-E72D297353CC}">
              <c16:uniqueId val="{00000017-94A1-DC4B-A5A7-19C076255825}"/>
            </c:ext>
          </c:extLst>
        </c:ser>
        <c:dLbls>
          <c:showLegendKey val="0"/>
          <c:showVal val="0"/>
          <c:showCatName val="0"/>
          <c:showSerName val="0"/>
          <c:showPercent val="0"/>
          <c:showBubbleSize val="0"/>
          <c:showLeaderLines val="0"/>
        </c:dLbls>
        <c:firstSliceAng val="270"/>
        <c:holeSize val="48"/>
      </c:doughnutChart>
      <c:scatterChart>
        <c:scatterStyle val="lineMarker"/>
        <c:varyColors val="0"/>
        <c:ser>
          <c:idx val="1"/>
          <c:order val="1"/>
          <c:spPr>
            <a:ln>
              <a:headEnd type="none" w="med" len="med"/>
              <a:tailEnd type="triangle" w="med" len="med"/>
            </a:ln>
          </c:spPr>
          <c:marker>
            <c:symbol val="none"/>
          </c:marker>
          <c:dPt>
            <c:idx val="1"/>
            <c:bubble3D val="0"/>
            <c:spPr>
              <a:ln w="57150">
                <a:solidFill>
                  <a:schemeClr val="tx1"/>
                </a:solidFill>
                <a:headEnd type="oval" w="med" len="med"/>
                <a:tailEnd type="triangle" w="med" len="med"/>
              </a:ln>
            </c:spPr>
            <c:extLst>
              <c:ext xmlns:c16="http://schemas.microsoft.com/office/drawing/2014/chart" uri="{C3380CC4-5D6E-409C-BE32-E72D297353CC}">
                <c16:uniqueId val="{00000019-94A1-DC4B-A5A7-19C076255825}"/>
              </c:ext>
            </c:extLst>
          </c:dPt>
          <c:xVal>
            <c:numRef>
              <c:f>Results!$K$151:$K$152</c:f>
              <c:numCache>
                <c:formatCode>General</c:formatCode>
                <c:ptCount val="2"/>
                <c:pt idx="0">
                  <c:v>0.5</c:v>
                </c:pt>
                <c:pt idx="1">
                  <c:v>0</c:v>
                </c:pt>
              </c:numCache>
            </c:numRef>
          </c:xVal>
          <c:yVal>
            <c:numRef>
              <c:f>Results!$L$151:$L$152</c:f>
              <c:numCache>
                <c:formatCode>General</c:formatCode>
                <c:ptCount val="2"/>
                <c:pt idx="0">
                  <c:v>0.5</c:v>
                </c:pt>
                <c:pt idx="1">
                  <c:v>0.5</c:v>
                </c:pt>
              </c:numCache>
            </c:numRef>
          </c:yVal>
          <c:smooth val="0"/>
          <c:extLst>
            <c:ext xmlns:c16="http://schemas.microsoft.com/office/drawing/2014/chart" uri="{C3380CC4-5D6E-409C-BE32-E72D297353CC}">
              <c16:uniqueId val="{0000001A-94A1-DC4B-A5A7-19C076255825}"/>
            </c:ext>
          </c:extLst>
        </c:ser>
        <c:dLbls>
          <c:showLegendKey val="0"/>
          <c:showVal val="0"/>
          <c:showCatName val="0"/>
          <c:showSerName val="0"/>
          <c:showPercent val="0"/>
          <c:showBubbleSize val="0"/>
        </c:dLbls>
        <c:axId val="-2127879160"/>
        <c:axId val="-2127882024"/>
      </c:scatterChart>
      <c:valAx>
        <c:axId val="-2127882024"/>
        <c:scaling>
          <c:orientation val="minMax"/>
          <c:max val="1"/>
          <c:min val="0"/>
        </c:scaling>
        <c:delete val="1"/>
        <c:axPos val="r"/>
        <c:numFmt formatCode="General" sourceLinked="1"/>
        <c:majorTickMark val="out"/>
        <c:minorTickMark val="none"/>
        <c:tickLblPos val="nextTo"/>
        <c:crossAx val="-2127879160"/>
        <c:crosses val="max"/>
        <c:crossBetween val="midCat"/>
      </c:valAx>
      <c:valAx>
        <c:axId val="-2127879160"/>
        <c:scaling>
          <c:orientation val="minMax"/>
          <c:max val="1"/>
          <c:min val="0"/>
        </c:scaling>
        <c:delete val="1"/>
        <c:axPos val="t"/>
        <c:numFmt formatCode="General" sourceLinked="1"/>
        <c:majorTickMark val="out"/>
        <c:minorTickMark val="none"/>
        <c:tickLblPos val="nextTo"/>
        <c:crossAx val="-2127882024"/>
        <c:crosses val="max"/>
        <c:crossBetween val="midCat"/>
      </c:valAx>
      <c:spPr>
        <a:noFill/>
      </c:spPr>
    </c:plotArea>
    <c:plotVisOnly val="1"/>
    <c:dispBlanksAs val="gap"/>
    <c:showDLblsOverMax val="0"/>
  </c:chart>
  <c:spPr>
    <a:noFill/>
    <a:ln>
      <a:noFill/>
    </a:ln>
  </c:spPr>
  <c:txPr>
    <a:bodyPr/>
    <a:lstStyle/>
    <a:p>
      <a:pPr>
        <a:defRPr sz="12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Results!$B$37:$B$43</c15:sqref>
                  </c15:fullRef>
                </c:ext>
              </c:extLst>
              <c:f>(Results!$B$37:$B$41,Results!$B$43)</c:f>
              <c:strCache>
                <c:ptCount val="6"/>
                <c:pt idx="0">
                  <c:v>Accommodation</c:v>
                </c:pt>
                <c:pt idx="1">
                  <c:v>Food &amp; Beverages</c:v>
                </c:pt>
                <c:pt idx="2">
                  <c:v>Mobility</c:v>
                </c:pt>
                <c:pt idx="3">
                  <c:v>Purchasing &amp; Suppliers selection</c:v>
                </c:pt>
                <c:pt idx="4">
                  <c:v>Waste management</c:v>
                </c:pt>
                <c:pt idx="5">
                  <c:v>Stadium infrastructural improvement and maintenance</c:v>
                </c:pt>
              </c:strCache>
            </c:strRef>
          </c:cat>
          <c:val>
            <c:numRef>
              <c:extLst>
                <c:ext xmlns:c15="http://schemas.microsoft.com/office/drawing/2012/chart" uri="{02D57815-91ED-43cb-92C2-25804820EDAC}">
                  <c15:fullRef>
                    <c15:sqref>Results!$C$37:$C$43</c15:sqref>
                  </c15:fullRef>
                </c:ext>
              </c:extLst>
              <c:f>(Results!$C$37:$C$41,Results!$C$43)</c:f>
              <c:numCache>
                <c:formatCode>General</c:formatCode>
                <c:ptCount val="6"/>
              </c:numCache>
            </c:numRef>
          </c:val>
          <c:extLst>
            <c:ext xmlns:c16="http://schemas.microsoft.com/office/drawing/2014/chart" uri="{C3380CC4-5D6E-409C-BE32-E72D297353CC}">
              <c16:uniqueId val="{00000000-A2F5-4EAF-A179-48DEDF7A6D41}"/>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accent2"/>
                </a:solidFill>
                <a:ln w="9525">
                  <a:solidFill>
                    <a:schemeClr val="accent2"/>
                  </a:solidFill>
                </a:ln>
                <a:effectLst/>
              </c:spPr>
            </c:marker>
            <c:bubble3D val="0"/>
            <c:spPr>
              <a:ln w="28575" cap="rnd" cmpd="sng">
                <a:solidFill>
                  <a:schemeClr val="accent2">
                    <a:alpha val="98000"/>
                  </a:schemeClr>
                </a:solidFill>
                <a:round/>
              </a:ln>
              <a:effectLst/>
            </c:spPr>
            <c:extLst>
              <c:ext xmlns:c16="http://schemas.microsoft.com/office/drawing/2014/chart" uri="{C3380CC4-5D6E-409C-BE32-E72D297353CC}">
                <c16:uniqueId val="{00000005-A2F5-4EAF-A179-48DEDF7A6D41}"/>
              </c:ext>
            </c:extLst>
          </c:dPt>
          <c:cat>
            <c:strRef>
              <c:extLst>
                <c:ext xmlns:c15="http://schemas.microsoft.com/office/drawing/2012/chart" uri="{02D57815-91ED-43cb-92C2-25804820EDAC}">
                  <c15:fullRef>
                    <c15:sqref>Results!$B$37:$B$43</c15:sqref>
                  </c15:fullRef>
                </c:ext>
              </c:extLst>
              <c:f>(Results!$B$37:$B$41,Results!$B$43)</c:f>
              <c:strCache>
                <c:ptCount val="6"/>
                <c:pt idx="0">
                  <c:v>Accommodation</c:v>
                </c:pt>
                <c:pt idx="1">
                  <c:v>Food &amp; Beverages</c:v>
                </c:pt>
                <c:pt idx="2">
                  <c:v>Mobility</c:v>
                </c:pt>
                <c:pt idx="3">
                  <c:v>Purchasing &amp; Suppliers selection</c:v>
                </c:pt>
                <c:pt idx="4">
                  <c:v>Waste management</c:v>
                </c:pt>
                <c:pt idx="5">
                  <c:v>Stadium infrastructural improvement and maintenance</c:v>
                </c:pt>
              </c:strCache>
            </c:strRef>
          </c:cat>
          <c:val>
            <c:numRef>
              <c:extLst>
                <c:ext xmlns:c15="http://schemas.microsoft.com/office/drawing/2012/chart" uri="{02D57815-91ED-43cb-92C2-25804820EDAC}">
                  <c15:fullRef>
                    <c15:sqref>Results!$D$37:$D$43</c15:sqref>
                  </c15:fullRef>
                </c:ext>
              </c:extLst>
              <c:f>(Results!$D$37:$D$41,Results!$D$43)</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2F5-4EAF-A179-48DEDF7A6D41}"/>
            </c:ext>
          </c:extLst>
        </c:ser>
        <c:ser>
          <c:idx val="2"/>
          <c:order val="2"/>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Results!$B$37:$B$43</c15:sqref>
                  </c15:fullRef>
                </c:ext>
              </c:extLst>
              <c:f>(Results!$B$37:$B$41,Results!$B$43)</c:f>
              <c:strCache>
                <c:ptCount val="6"/>
                <c:pt idx="0">
                  <c:v>Accommodation</c:v>
                </c:pt>
                <c:pt idx="1">
                  <c:v>Food &amp; Beverages</c:v>
                </c:pt>
                <c:pt idx="2">
                  <c:v>Mobility</c:v>
                </c:pt>
                <c:pt idx="3">
                  <c:v>Purchasing &amp; Suppliers selection</c:v>
                </c:pt>
                <c:pt idx="4">
                  <c:v>Waste management</c:v>
                </c:pt>
                <c:pt idx="5">
                  <c:v>Stadium infrastructural improvement and maintenance</c:v>
                </c:pt>
              </c:strCache>
            </c:strRef>
          </c:cat>
          <c:val>
            <c:numRef>
              <c:extLst>
                <c:ext xmlns:c15="http://schemas.microsoft.com/office/drawing/2012/chart" uri="{02D57815-91ED-43cb-92C2-25804820EDAC}">
                  <c15:fullRef>
                    <c15:sqref>Results!$E$37:$E$43</c15:sqref>
                  </c15:fullRef>
                </c:ext>
              </c:extLst>
              <c:f>(Results!$E$37:$E$41,Results!$E$43)</c:f>
              <c:numCache>
                <c:formatCode>0.00%</c:formatCode>
                <c:ptCount val="6"/>
              </c:numCache>
            </c:numRef>
          </c:val>
          <c:extLst>
            <c:ext xmlns:c16="http://schemas.microsoft.com/office/drawing/2014/chart" uri="{C3380CC4-5D6E-409C-BE32-E72D297353CC}">
              <c16:uniqueId val="{00000002-A2F5-4EAF-A179-48DEDF7A6D41}"/>
            </c:ext>
          </c:extLst>
        </c:ser>
        <c:ser>
          <c:idx val="3"/>
          <c:order val="3"/>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xmlns:c15="http://schemas.microsoft.com/office/drawing/2012/chart" uri="{02D57815-91ED-43cb-92C2-25804820EDAC}">
                  <c15:fullRef>
                    <c15:sqref>Results!$B$37:$B$43</c15:sqref>
                  </c15:fullRef>
                </c:ext>
              </c:extLst>
              <c:f>(Results!$B$37:$B$41,Results!$B$43)</c:f>
              <c:strCache>
                <c:ptCount val="6"/>
                <c:pt idx="0">
                  <c:v>Accommodation</c:v>
                </c:pt>
                <c:pt idx="1">
                  <c:v>Food &amp; Beverages</c:v>
                </c:pt>
                <c:pt idx="2">
                  <c:v>Mobility</c:v>
                </c:pt>
                <c:pt idx="3">
                  <c:v>Purchasing &amp; Suppliers selection</c:v>
                </c:pt>
                <c:pt idx="4">
                  <c:v>Waste management</c:v>
                </c:pt>
                <c:pt idx="5">
                  <c:v>Stadium infrastructural improvement and maintenance</c:v>
                </c:pt>
              </c:strCache>
            </c:strRef>
          </c:cat>
          <c:val>
            <c:numRef>
              <c:extLst>
                <c:ext xmlns:c15="http://schemas.microsoft.com/office/drawing/2012/chart" uri="{02D57815-91ED-43cb-92C2-25804820EDAC}">
                  <c15:fullRef>
                    <c15:sqref>Results!$F$37:$F$43</c15:sqref>
                  </c15:fullRef>
                </c:ext>
              </c:extLst>
              <c:f>(Results!$F$37:$F$41,Results!$F$43)</c:f>
              <c:numCache>
                <c:formatCode>0.00%</c:formatCode>
                <c:ptCount val="6"/>
              </c:numCache>
            </c:numRef>
          </c:val>
          <c:extLst>
            <c:ext xmlns:c16="http://schemas.microsoft.com/office/drawing/2014/chart" uri="{C3380CC4-5D6E-409C-BE32-E72D297353CC}">
              <c16:uniqueId val="{00000003-A2F5-4EAF-A179-48DEDF7A6D41}"/>
            </c:ext>
          </c:extLst>
        </c:ser>
        <c:ser>
          <c:idx val="4"/>
          <c:order val="4"/>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Results!$B$37:$B$43</c15:sqref>
                  </c15:fullRef>
                </c:ext>
              </c:extLst>
              <c:f>(Results!$B$37:$B$41,Results!$B$43)</c:f>
              <c:strCache>
                <c:ptCount val="6"/>
                <c:pt idx="0">
                  <c:v>Accommodation</c:v>
                </c:pt>
                <c:pt idx="1">
                  <c:v>Food &amp; Beverages</c:v>
                </c:pt>
                <c:pt idx="2">
                  <c:v>Mobility</c:v>
                </c:pt>
                <c:pt idx="3">
                  <c:v>Purchasing &amp; Suppliers selection</c:v>
                </c:pt>
                <c:pt idx="4">
                  <c:v>Waste management</c:v>
                </c:pt>
                <c:pt idx="5">
                  <c:v>Stadium infrastructural improvement and maintenance</c:v>
                </c:pt>
              </c:strCache>
            </c:strRef>
          </c:cat>
          <c:val>
            <c:numRef>
              <c:extLst>
                <c:ext xmlns:c15="http://schemas.microsoft.com/office/drawing/2012/chart" uri="{02D57815-91ED-43cb-92C2-25804820EDAC}">
                  <c15:fullRef>
                    <c15:sqref>Results!$G$37:$G$43</c15:sqref>
                  </c15:fullRef>
                </c:ext>
              </c:extLst>
              <c:f>(Results!$G$37:$G$41,Results!$G$43)</c:f>
              <c:numCache>
                <c:formatCode>0.00%</c:formatCode>
                <c:ptCount val="6"/>
              </c:numCache>
            </c:numRef>
          </c:val>
          <c:extLst>
            <c:ext xmlns:c16="http://schemas.microsoft.com/office/drawing/2014/chart" uri="{C3380CC4-5D6E-409C-BE32-E72D297353CC}">
              <c16:uniqueId val="{00000004-A2F5-4EAF-A179-48DEDF7A6D41}"/>
            </c:ext>
          </c:extLst>
        </c:ser>
        <c:dLbls>
          <c:showLegendKey val="0"/>
          <c:showVal val="0"/>
          <c:showCatName val="0"/>
          <c:showSerName val="0"/>
          <c:showPercent val="0"/>
          <c:showBubbleSize val="0"/>
        </c:dLbls>
        <c:axId val="919991327"/>
        <c:axId val="919989247"/>
      </c:radarChart>
      <c:catAx>
        <c:axId val="91999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it-IT"/>
          </a:p>
        </c:txPr>
        <c:crossAx val="919989247"/>
        <c:crosses val="autoZero"/>
        <c:auto val="1"/>
        <c:lblAlgn val="ctr"/>
        <c:lblOffset val="100"/>
        <c:noMultiLvlLbl val="0"/>
      </c:catAx>
      <c:valAx>
        <c:axId val="91998924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it-IT"/>
          </a:p>
        </c:txPr>
        <c:crossAx val="91999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228600</xdr:colOff>
      <xdr:row>28</xdr:row>
      <xdr:rowOff>57607</xdr:rowOff>
    </xdr:to>
    <xdr:pic>
      <xdr:nvPicPr>
        <xdr:cNvPr id="9" name="Picture 8">
          <a:extLst>
            <a:ext uri="{FF2B5EF4-FFF2-40B4-BE49-F238E27FC236}">
              <a16:creationId xmlns:a16="http://schemas.microsoft.com/office/drawing/2014/main" id="{43B5E057-76F5-0265-54C0-8308A0EF8D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658307"/>
        </a:xfrm>
        <a:prstGeom prst="rect">
          <a:avLst/>
        </a:prstGeom>
      </xdr:spPr>
    </xdr:pic>
    <xdr:clientData/>
  </xdr:twoCellAnchor>
  <xdr:twoCellAnchor editAs="oneCell">
    <xdr:from>
      <xdr:col>6</xdr:col>
      <xdr:colOff>514350</xdr:colOff>
      <xdr:row>0</xdr:row>
      <xdr:rowOff>142875</xdr:rowOff>
    </xdr:from>
    <xdr:to>
      <xdr:col>12</xdr:col>
      <xdr:colOff>235466</xdr:colOff>
      <xdr:row>6</xdr:row>
      <xdr:rowOff>187836</xdr:rowOff>
    </xdr:to>
    <xdr:pic>
      <xdr:nvPicPr>
        <xdr:cNvPr id="3" name="Picture 2">
          <a:extLst>
            <a:ext uri="{FF2B5EF4-FFF2-40B4-BE49-F238E27FC236}">
              <a16:creationId xmlns:a16="http://schemas.microsoft.com/office/drawing/2014/main" id="{43CCCE92-4128-4C18-747C-8C5681798A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50" y="142875"/>
          <a:ext cx="3835916" cy="1245111"/>
        </a:xfrm>
        <a:prstGeom prst="rect">
          <a:avLst/>
        </a:prstGeom>
      </xdr:spPr>
    </xdr:pic>
    <xdr:clientData/>
  </xdr:twoCellAnchor>
  <xdr:twoCellAnchor editAs="oneCell">
    <xdr:from>
      <xdr:col>1</xdr:col>
      <xdr:colOff>676275</xdr:colOff>
      <xdr:row>27</xdr:row>
      <xdr:rowOff>161925</xdr:rowOff>
    </xdr:from>
    <xdr:to>
      <xdr:col>2</xdr:col>
      <xdr:colOff>628650</xdr:colOff>
      <xdr:row>29</xdr:row>
      <xdr:rowOff>187325</xdr:rowOff>
    </xdr:to>
    <xdr:pic>
      <xdr:nvPicPr>
        <xdr:cNvPr id="10" name="Picture 9" descr="Flag of Europe - Wikipedia">
          <a:extLst>
            <a:ext uri="{FF2B5EF4-FFF2-40B4-BE49-F238E27FC236}">
              <a16:creationId xmlns:a16="http://schemas.microsoft.com/office/drawing/2014/main" id="{4197790A-6807-D1F5-E1D9-DEBAA950A0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62075" y="5562600"/>
          <a:ext cx="638175"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24</xdr:row>
      <xdr:rowOff>28575</xdr:rowOff>
    </xdr:from>
    <xdr:to>
      <xdr:col>5</xdr:col>
      <xdr:colOff>629187</xdr:colOff>
      <xdr:row>26</xdr:row>
      <xdr:rowOff>161999</xdr:rowOff>
    </xdr:to>
    <xdr:pic>
      <xdr:nvPicPr>
        <xdr:cNvPr id="11" name="Picture 10">
          <a:extLst>
            <a:ext uri="{FF2B5EF4-FFF2-40B4-BE49-F238E27FC236}">
              <a16:creationId xmlns:a16="http://schemas.microsoft.com/office/drawing/2014/main" id="{3B7D96B0-B11E-3209-9535-E56175D16C58}"/>
            </a:ext>
          </a:extLst>
        </xdr:cNvPr>
        <xdr:cNvPicPr>
          <a:picLocks noChangeAspect="1"/>
        </xdr:cNvPicPr>
      </xdr:nvPicPr>
      <xdr:blipFill>
        <a:blip xmlns:r="http://schemas.openxmlformats.org/officeDocument/2006/relationships" r:embed="rId4"/>
        <a:stretch>
          <a:fillRect/>
        </a:stretch>
      </xdr:blipFill>
      <xdr:spPr>
        <a:xfrm>
          <a:off x="209550" y="4829175"/>
          <a:ext cx="3848637" cy="533474"/>
        </a:xfrm>
        <a:prstGeom prst="rect">
          <a:avLst/>
        </a:prstGeom>
      </xdr:spPr>
    </xdr:pic>
    <xdr:clientData/>
  </xdr:twoCellAnchor>
  <xdr:twoCellAnchor>
    <xdr:from>
      <xdr:col>2</xdr:col>
      <xdr:colOff>685799</xdr:colOff>
      <xdr:row>28</xdr:row>
      <xdr:rowOff>0</xdr:rowOff>
    </xdr:from>
    <xdr:to>
      <xdr:col>5</xdr:col>
      <xdr:colOff>9524</xdr:colOff>
      <xdr:row>31</xdr:row>
      <xdr:rowOff>0</xdr:rowOff>
    </xdr:to>
    <xdr:sp macro="" textlink="">
      <xdr:nvSpPr>
        <xdr:cNvPr id="8194" name="Text Box 2">
          <a:extLst>
            <a:ext uri="{FF2B5EF4-FFF2-40B4-BE49-F238E27FC236}">
              <a16:creationId xmlns:a16="http://schemas.microsoft.com/office/drawing/2014/main" id="{EA830C08-6171-B4F8-A24C-9AA728D54F42}"/>
            </a:ext>
          </a:extLst>
        </xdr:cNvPr>
        <xdr:cNvSpPr txBox="1">
          <a:spLocks noChangeArrowheads="1"/>
        </xdr:cNvSpPr>
      </xdr:nvSpPr>
      <xdr:spPr bwMode="auto">
        <a:xfrm>
          <a:off x="2057399" y="5600700"/>
          <a:ext cx="1381125" cy="600075"/>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100"/>
            </a:lnSpc>
            <a:defRPr sz="1000"/>
          </a:pPr>
          <a:r>
            <a:rPr lang="en-GB" sz="1200" b="0" i="0" u="none" strike="noStrike" baseline="0">
              <a:solidFill>
                <a:schemeClr val="tx1">
                  <a:lumMod val="50000"/>
                  <a:lumOff val="50000"/>
                </a:schemeClr>
              </a:solidFill>
              <a:latin typeface="Calibri"/>
              <a:cs typeface="Calibri"/>
            </a:rPr>
            <a:t>Funded by the European Union</a:t>
          </a:r>
        </a:p>
      </xdr:txBody>
    </xdr:sp>
    <xdr:clientData/>
  </xdr:twoCellAnchor>
  <xdr:twoCellAnchor>
    <xdr:from>
      <xdr:col>6</xdr:col>
      <xdr:colOff>618792</xdr:colOff>
      <xdr:row>10</xdr:row>
      <xdr:rowOff>96275</xdr:rowOff>
    </xdr:from>
    <xdr:to>
      <xdr:col>20</xdr:col>
      <xdr:colOff>331108</xdr:colOff>
      <xdr:row>35</xdr:row>
      <xdr:rowOff>116417</xdr:rowOff>
    </xdr:to>
    <xdr:sp macro="" textlink="">
      <xdr:nvSpPr>
        <xdr:cNvPr id="12" name="TextBox 11">
          <a:extLst>
            <a:ext uri="{FF2B5EF4-FFF2-40B4-BE49-F238E27FC236}">
              <a16:creationId xmlns:a16="http://schemas.microsoft.com/office/drawing/2014/main" id="{6D3DBE74-3FE7-ECFF-D8A7-AF2279148D2E}"/>
            </a:ext>
          </a:extLst>
        </xdr:cNvPr>
        <xdr:cNvSpPr txBox="1"/>
      </xdr:nvSpPr>
      <xdr:spPr>
        <a:xfrm>
          <a:off x="4746292" y="2117692"/>
          <a:ext cx="9343149" cy="504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a:t>The Circular</a:t>
          </a:r>
          <a:r>
            <a:rPr lang="en-GB" sz="1200" baseline="0"/>
            <a:t> Key Performance Indicators Dashboard </a:t>
          </a:r>
          <a:r>
            <a:rPr lang="sr-Latn-RS" sz="1200" baseline="0"/>
            <a:t>wa</a:t>
          </a:r>
          <a:r>
            <a:rPr lang="en-GB" sz="1200" baseline="0"/>
            <a:t>s developed by the ACCESS</a:t>
          </a:r>
          <a:r>
            <a:rPr lang="sr-Latn-RS" sz="1200" baseline="0"/>
            <a:t> project</a:t>
          </a:r>
          <a:r>
            <a:rPr lang="en-GB" sz="1200" baseline="0"/>
            <a:t> consortium and it aims at calculating the circularity level between sport organisations and cities</a:t>
          </a:r>
          <a:r>
            <a:rPr lang="sr-Latn-RS" sz="1200" baseline="0"/>
            <a:t> through addressing and assessing various envirronmental performances</a:t>
          </a:r>
          <a:r>
            <a:rPr lang="en-GB" sz="1200" baseline="0"/>
            <a:t>. The dashboard investigates the main </a:t>
          </a:r>
          <a:r>
            <a:rPr lang="sr-Latn-RS" sz="1200" baseline="0"/>
            <a:t>environmental performances and </a:t>
          </a:r>
          <a:r>
            <a:rPr lang="en-GB" sz="1200" baseline="0"/>
            <a:t> </a:t>
          </a:r>
          <a:r>
            <a:rPr lang="sr-Latn-RS" sz="1200" baseline="0"/>
            <a:t>cooperation </a:t>
          </a:r>
          <a:r>
            <a:rPr lang="en-GB" sz="1200" baseline="0"/>
            <a:t>between sport realities and cities</a:t>
          </a:r>
          <a:r>
            <a:rPr lang="sr-Latn-RS" sz="1200" baseline="0"/>
            <a:t>, divided in 6 separate worksheets:</a:t>
          </a:r>
        </a:p>
        <a:p>
          <a:pPr algn="l"/>
          <a:r>
            <a:rPr lang="sr-Latn-RS" sz="1200" baseline="0"/>
            <a:t>        </a:t>
          </a:r>
        </a:p>
        <a:p>
          <a:pPr algn="l"/>
          <a:r>
            <a:rPr lang="sr-Latn-RS" sz="1200" baseline="0"/>
            <a:t>       </a:t>
          </a:r>
          <a:r>
            <a:rPr lang="en-GB" sz="1200" baseline="0"/>
            <a:t>Accomodation</a:t>
          </a:r>
          <a:r>
            <a:rPr lang="sr-Latn-RS" sz="1200" baseline="0"/>
            <a:t>                       </a:t>
          </a:r>
          <a:r>
            <a:rPr lang="en-GB" sz="1200" baseline="0"/>
            <a:t>Food &amp; Beverage</a:t>
          </a:r>
          <a:endParaRPr lang="sr-Latn-RS" sz="1200" baseline="0"/>
        </a:p>
        <a:p>
          <a:pPr algn="l"/>
          <a:endParaRPr lang="sr-Latn-RS" sz="1200" baseline="0"/>
        </a:p>
        <a:p>
          <a:pPr algn="l"/>
          <a:r>
            <a:rPr lang="sr-Latn-RS" sz="1200" baseline="0"/>
            <a:t>       </a:t>
          </a:r>
          <a:r>
            <a:rPr lang="en-GB" sz="1200" baseline="0"/>
            <a:t>Mobility</a:t>
          </a:r>
          <a:r>
            <a:rPr lang="sr-Latn-RS" sz="1200" baseline="0"/>
            <a:t>                                  </a:t>
          </a:r>
          <a:r>
            <a:rPr lang="en-GB" sz="1200" baseline="0"/>
            <a:t>Purchasing </a:t>
          </a:r>
          <a:r>
            <a:rPr lang="sr-Latn-RS" sz="1200" baseline="0"/>
            <a:t>and</a:t>
          </a:r>
          <a:r>
            <a:rPr lang="en-GB" sz="1200" baseline="0"/>
            <a:t> Suppliers selection</a:t>
          </a:r>
          <a:endParaRPr lang="sr-Latn-RS" sz="1200" baseline="0"/>
        </a:p>
        <a:p>
          <a:pPr algn="l"/>
          <a:endParaRPr lang="sr-Latn-RS" sz="1200" baseline="0"/>
        </a:p>
        <a:p>
          <a:pPr algn="l"/>
          <a:r>
            <a:rPr lang="sr-Latn-RS" sz="1200" baseline="0"/>
            <a:t>       </a:t>
          </a:r>
          <a:r>
            <a:rPr lang="en-GB" sz="1200" baseline="0"/>
            <a:t>Waste Management</a:t>
          </a:r>
          <a:r>
            <a:rPr lang="sr-Latn-RS" sz="1200" baseline="0"/>
            <a:t>            </a:t>
          </a:r>
          <a:r>
            <a:rPr lang="en-GB" sz="1200" baseline="0"/>
            <a:t>Stadium Infrastructure</a:t>
          </a:r>
          <a:r>
            <a:rPr lang="sr-Latn-RS" sz="1200" baseline="0"/>
            <a:t> Management</a:t>
          </a:r>
        </a:p>
        <a:p>
          <a:pPr algn="l"/>
          <a:endParaRPr lang="sr-Latn-RS" sz="1200" baseline="0"/>
        </a:p>
        <a:p>
          <a:pPr algn="l"/>
          <a:r>
            <a:rPr lang="en-GB" sz="1200" baseline="0"/>
            <a:t>The dashboard provides several qualitative, semi-quantitative and quantitative questions </a:t>
          </a:r>
          <a:r>
            <a:rPr lang="sr-Latn-RS" sz="1200" baseline="0"/>
            <a:t>which define the</a:t>
          </a:r>
          <a:r>
            <a:rPr lang="en-GB" sz="1200" baseline="0"/>
            <a:t> Key Performance Indicators (KPIs) </a:t>
          </a:r>
          <a:r>
            <a:rPr lang="sr-Latn-RS" sz="1200" baseline="0"/>
            <a:t>for</a:t>
          </a:r>
          <a:r>
            <a:rPr lang="en-GB" sz="1200" baseline="0"/>
            <a:t> each </a:t>
          </a:r>
          <a:r>
            <a:rPr lang="sr-Latn-RS" sz="1200" baseline="0"/>
            <a:t>field of activities</a:t>
          </a:r>
          <a:r>
            <a:rPr lang="en-GB" sz="1200" baseline="0"/>
            <a:t>, with a total of 81 KPIs</a:t>
          </a:r>
          <a:r>
            <a:rPr lang="sr-Latn-RS" sz="1200" baseline="0"/>
            <a:t> reflecting the main operations and processes</a:t>
          </a:r>
          <a:r>
            <a:rPr lang="en-GB" sz="1200" baseline="0"/>
            <a:t>. Sport organisations can answer t</a:t>
          </a:r>
          <a:r>
            <a:rPr lang="sr-Latn-RS" sz="1200" baseline="0"/>
            <a:t>he</a:t>
          </a:r>
          <a:r>
            <a:rPr lang="en-GB" sz="1200" baseline="0"/>
            <a:t> questions and the dashboard will provide the overall circularity index </a:t>
          </a:r>
          <a:r>
            <a:rPr lang="sr-Latn-RS" sz="1200" baseline="0"/>
            <a:t>for each field of activities</a:t>
          </a:r>
          <a:r>
            <a:rPr lang="en-GB" sz="1200" baseline="0"/>
            <a:t> and a total aggregated index encompassing all differents aspects. The overall results are expressed in percentage, providing a quantitative dimension of the level of circularity between the sport organisation and reference cities. The dashboard highlights strenghts of sport organisations as well as improvement opportunities to reach higher circularity levels, following a continous improvement approach. </a:t>
          </a:r>
        </a:p>
        <a:p>
          <a:pPr algn="l"/>
          <a:endParaRPr lang="sr-Latn-RS" sz="1200" baseline="0"/>
        </a:p>
        <a:p>
          <a:pPr algn="l"/>
          <a:endParaRPr lang="sr-Latn-RS" sz="1200" baseline="0"/>
        </a:p>
        <a:p>
          <a:pPr algn="l"/>
          <a:endParaRPr lang="en-GB" sz="1200" baseline="0"/>
        </a:p>
        <a:p>
          <a:pPr algn="l"/>
          <a:r>
            <a:rPr lang="sr-Latn-RS" sz="1200" baseline="0"/>
            <a:t>While t</a:t>
          </a:r>
          <a:r>
            <a:rPr lang="en-GB" sz="1200" baseline="0"/>
            <a:t>he dashboard </a:t>
          </a:r>
          <a:r>
            <a:rPr lang="sr-Latn-RS" sz="1200" baseline="0"/>
            <a:t>was developed </a:t>
          </a:r>
          <a:r>
            <a:rPr lang="en-GB" sz="1200" baseline="0"/>
            <a:t>by Scuola Superiore Sant'Anna</a:t>
          </a:r>
          <a:r>
            <a:rPr lang="sr-Latn-RS" sz="1200" baseline="0"/>
            <a:t> and used for project purposes, sport organisation can use it independently, too.</a:t>
          </a:r>
          <a:endParaRPr lang="en-GB" sz="1200" baseline="0"/>
        </a:p>
        <a:p>
          <a:pPr algn="l"/>
          <a:r>
            <a:rPr lang="sr-Latn-RS" sz="1200" baseline="0"/>
            <a:t>A</a:t>
          </a:r>
          <a:r>
            <a:rPr lang="en-GB" sz="1200" baseline="0"/>
            <a:t>fter reading column "B", "C" and "D" which provide the questions and information needed, results must be inserted in column "E". For qualitative and semi-qualitative questions, results must be provided using alphabet letters such as "A","B","C", whereas for quantititative questions percentages must be used. The Dashboard will authomatically calculate results, which can be seen in the "results" worksheet once all questions have been answered.</a:t>
          </a:r>
          <a:endParaRPr lang="sr-Latn-RS" sz="1200" baseline="0"/>
        </a:p>
        <a:p>
          <a:pPr algn="l"/>
          <a:endParaRPr lang="en-GB" sz="1200" baseline="0"/>
        </a:p>
        <a:p>
          <a:pPr algn="l"/>
          <a:r>
            <a:rPr lang="en-GB" sz="1200" baseline="0"/>
            <a:t>For any questions regarding the Circular Key Performance Indicators Dashboard, please send an email </a:t>
          </a:r>
          <a:r>
            <a:rPr lang="sr-Latn-RS" sz="1200" baseline="0"/>
            <a:t>to</a:t>
          </a:r>
          <a:r>
            <a:rPr lang="en-GB" sz="1200" baseline="0"/>
            <a:t>: contact@access-cc.eu </a:t>
          </a:r>
        </a:p>
        <a:p>
          <a:pPr algn="l"/>
          <a:endParaRPr lang="en-GB" sz="1200"/>
        </a:p>
      </xdr:txBody>
    </xdr:sp>
    <xdr:clientData/>
  </xdr:twoCellAnchor>
  <xdr:twoCellAnchor>
    <xdr:from>
      <xdr:col>6</xdr:col>
      <xdr:colOff>581025</xdr:colOff>
      <xdr:row>7</xdr:row>
      <xdr:rowOff>66675</xdr:rowOff>
    </xdr:from>
    <xdr:to>
      <xdr:col>20</xdr:col>
      <xdr:colOff>465667</xdr:colOff>
      <xdr:row>10</xdr:row>
      <xdr:rowOff>104775</xdr:rowOff>
    </xdr:to>
    <xdr:sp macro="" textlink="">
      <xdr:nvSpPr>
        <xdr:cNvPr id="13" name="TextBox 12">
          <a:extLst>
            <a:ext uri="{FF2B5EF4-FFF2-40B4-BE49-F238E27FC236}">
              <a16:creationId xmlns:a16="http://schemas.microsoft.com/office/drawing/2014/main" id="{33CDF33B-1001-4F22-BEE9-0F8640B81E7F}"/>
            </a:ext>
          </a:extLst>
        </xdr:cNvPr>
        <xdr:cNvSpPr txBox="1"/>
      </xdr:nvSpPr>
      <xdr:spPr>
        <a:xfrm>
          <a:off x="4708525" y="1484842"/>
          <a:ext cx="9515475" cy="641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r-Latn-RS" sz="3000" b="1" u="none">
              <a:solidFill>
                <a:srgbClr val="00888A"/>
              </a:solidFill>
              <a:latin typeface="Gotham Pro" panose="02000803030000020004" pitchFamily="2" charset="0"/>
              <a:cs typeface="Gotham Pro" panose="02000803030000020004" pitchFamily="2" charset="0"/>
            </a:rPr>
            <a:t>Circular Key</a:t>
          </a:r>
          <a:r>
            <a:rPr lang="sr-Latn-RS" sz="3000" b="1" u="none" baseline="0">
              <a:solidFill>
                <a:srgbClr val="00888A"/>
              </a:solidFill>
              <a:latin typeface="Gotham Pro" panose="02000803030000020004" pitchFamily="2" charset="0"/>
              <a:cs typeface="Gotham Pro" panose="02000803030000020004" pitchFamily="2" charset="0"/>
            </a:rPr>
            <a:t> Performance Indicators Dashboard</a:t>
          </a:r>
          <a:endParaRPr lang="en-GB" sz="3000" b="1" u="none">
            <a:solidFill>
              <a:srgbClr val="00888A"/>
            </a:solidFill>
            <a:latin typeface="Gotham Pro" panose="02000803030000020004" pitchFamily="2" charset="0"/>
            <a:cs typeface="Gotham Pro" panose="02000803030000020004" pitchFamily="2" charset="0"/>
          </a:endParaRPr>
        </a:p>
      </xdr:txBody>
    </xdr:sp>
    <xdr:clientData/>
  </xdr:twoCellAnchor>
  <xdr:twoCellAnchor>
    <xdr:from>
      <xdr:col>0</xdr:col>
      <xdr:colOff>34593</xdr:colOff>
      <xdr:row>38</xdr:row>
      <xdr:rowOff>40028</xdr:rowOff>
    </xdr:from>
    <xdr:to>
      <xdr:col>13</xdr:col>
      <xdr:colOff>434825</xdr:colOff>
      <xdr:row>57</xdr:row>
      <xdr:rowOff>17836</xdr:rowOff>
    </xdr:to>
    <xdr:sp macro="" textlink="">
      <xdr:nvSpPr>
        <xdr:cNvPr id="2" name="TextBox 1">
          <a:extLst>
            <a:ext uri="{FF2B5EF4-FFF2-40B4-BE49-F238E27FC236}">
              <a16:creationId xmlns:a16="http://schemas.microsoft.com/office/drawing/2014/main" id="{A3DB0710-0077-47F1-978F-5D89E09B960E}"/>
            </a:ext>
          </a:extLst>
        </xdr:cNvPr>
        <xdr:cNvSpPr txBox="1"/>
      </xdr:nvSpPr>
      <xdr:spPr>
        <a:xfrm>
          <a:off x="34593" y="7691778"/>
          <a:ext cx="9343149" cy="3798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a:t>Standing for Achieving Circularity in Cities through Environmental Sustainability of Sports. the ACCESS project is one of the latest advanced European projects which explore the world of environmental sustainability and environmental management in sports. Funded by the European Union’s Erasmus+ programme, ACCESS is looking at narrowing the gap between the current environmental performances of sport clubs and associations, their strategies, and practices on one side and on the other side – strategies and targets of the respective cities or regions they are in and where their activities are taking place.</a:t>
          </a:r>
        </a:p>
      </xdr:txBody>
    </xdr:sp>
    <xdr:clientData/>
  </xdr:twoCellAnchor>
  <xdr:twoCellAnchor>
    <xdr:from>
      <xdr:col>0</xdr:col>
      <xdr:colOff>7409</xdr:colOff>
      <xdr:row>35</xdr:row>
      <xdr:rowOff>27516</xdr:rowOff>
    </xdr:from>
    <xdr:to>
      <xdr:col>6</xdr:col>
      <xdr:colOff>412751</xdr:colOff>
      <xdr:row>38</xdr:row>
      <xdr:rowOff>65616</xdr:rowOff>
    </xdr:to>
    <xdr:sp macro="" textlink="">
      <xdr:nvSpPr>
        <xdr:cNvPr id="4" name="TextBox 3">
          <a:extLst>
            <a:ext uri="{FF2B5EF4-FFF2-40B4-BE49-F238E27FC236}">
              <a16:creationId xmlns:a16="http://schemas.microsoft.com/office/drawing/2014/main" id="{4212FC44-AE20-41F3-A204-4403D06AA194}"/>
            </a:ext>
          </a:extLst>
        </xdr:cNvPr>
        <xdr:cNvSpPr txBox="1"/>
      </xdr:nvSpPr>
      <xdr:spPr>
        <a:xfrm>
          <a:off x="7409" y="7076016"/>
          <a:ext cx="4532842" cy="641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r-Latn-RS" sz="3000" b="1" u="none">
              <a:solidFill>
                <a:srgbClr val="00888A"/>
              </a:solidFill>
              <a:latin typeface="Gotham Pro" panose="02000803030000020004" pitchFamily="2" charset="0"/>
              <a:cs typeface="Gotham Pro" panose="02000803030000020004" pitchFamily="2" charset="0"/>
            </a:rPr>
            <a:t>The ACCESS Project</a:t>
          </a:r>
          <a:endParaRPr lang="en-GB" sz="3000" b="1" u="none">
            <a:solidFill>
              <a:srgbClr val="00888A"/>
            </a:solidFill>
            <a:latin typeface="Gotham Pro" panose="02000803030000020004" pitchFamily="2" charset="0"/>
            <a:cs typeface="Gotham Pro" panose="02000803030000020004" pitchFamily="2" charset="0"/>
          </a:endParaRPr>
        </a:p>
      </xdr:txBody>
    </xdr:sp>
    <xdr:clientData/>
  </xdr:twoCellAnchor>
  <xdr:twoCellAnchor editAs="oneCell">
    <xdr:from>
      <xdr:col>6</xdr:col>
      <xdr:colOff>678996</xdr:colOff>
      <xdr:row>14</xdr:row>
      <xdr:rowOff>63500</xdr:rowOff>
    </xdr:from>
    <xdr:to>
      <xdr:col>7</xdr:col>
      <xdr:colOff>222215</xdr:colOff>
      <xdr:row>15</xdr:row>
      <xdr:rowOff>92165</xdr:rowOff>
    </xdr:to>
    <xdr:pic>
      <xdr:nvPicPr>
        <xdr:cNvPr id="6" name="Picture 5">
          <a:extLst>
            <a:ext uri="{FF2B5EF4-FFF2-40B4-BE49-F238E27FC236}">
              <a16:creationId xmlns:a16="http://schemas.microsoft.com/office/drawing/2014/main" id="{CD503614-F41C-5D50-FB20-DD5E57408A5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06496" y="2889250"/>
          <a:ext cx="231136" cy="229748"/>
        </a:xfrm>
        <a:prstGeom prst="rect">
          <a:avLst/>
        </a:prstGeom>
      </xdr:spPr>
    </xdr:pic>
    <xdr:clientData/>
  </xdr:twoCellAnchor>
  <xdr:twoCellAnchor editAs="oneCell">
    <xdr:from>
      <xdr:col>9</xdr:col>
      <xdr:colOff>323396</xdr:colOff>
      <xdr:row>14</xdr:row>
      <xdr:rowOff>57150</xdr:rowOff>
    </xdr:from>
    <xdr:to>
      <xdr:col>9</xdr:col>
      <xdr:colOff>554532</xdr:colOff>
      <xdr:row>15</xdr:row>
      <xdr:rowOff>85815</xdr:rowOff>
    </xdr:to>
    <xdr:pic>
      <xdr:nvPicPr>
        <xdr:cNvPr id="7" name="Picture 6">
          <a:extLst>
            <a:ext uri="{FF2B5EF4-FFF2-40B4-BE49-F238E27FC236}">
              <a16:creationId xmlns:a16="http://schemas.microsoft.com/office/drawing/2014/main" id="{8BF9E0BC-FFC3-420F-9081-3F7D1CFB7B7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14646" y="2882900"/>
          <a:ext cx="231136" cy="229748"/>
        </a:xfrm>
        <a:prstGeom prst="rect">
          <a:avLst/>
        </a:prstGeom>
      </xdr:spPr>
    </xdr:pic>
    <xdr:clientData/>
  </xdr:twoCellAnchor>
  <xdr:twoCellAnchor editAs="oneCell">
    <xdr:from>
      <xdr:col>6</xdr:col>
      <xdr:colOff>676880</xdr:colOff>
      <xdr:row>16</xdr:row>
      <xdr:rowOff>19050</xdr:rowOff>
    </xdr:from>
    <xdr:to>
      <xdr:col>7</xdr:col>
      <xdr:colOff>220099</xdr:colOff>
      <xdr:row>17</xdr:row>
      <xdr:rowOff>47715</xdr:rowOff>
    </xdr:to>
    <xdr:pic>
      <xdr:nvPicPr>
        <xdr:cNvPr id="8" name="Picture 7">
          <a:extLst>
            <a:ext uri="{FF2B5EF4-FFF2-40B4-BE49-F238E27FC236}">
              <a16:creationId xmlns:a16="http://schemas.microsoft.com/office/drawing/2014/main" id="{F9C0D18A-9BA4-44F6-92B7-DB99D632200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04380" y="3246967"/>
          <a:ext cx="231136" cy="229748"/>
        </a:xfrm>
        <a:prstGeom prst="rect">
          <a:avLst/>
        </a:prstGeom>
      </xdr:spPr>
    </xdr:pic>
    <xdr:clientData/>
  </xdr:twoCellAnchor>
  <xdr:twoCellAnchor editAs="oneCell">
    <xdr:from>
      <xdr:col>9</xdr:col>
      <xdr:colOff>321281</xdr:colOff>
      <xdr:row>16</xdr:row>
      <xdr:rowOff>23284</xdr:rowOff>
    </xdr:from>
    <xdr:to>
      <xdr:col>9</xdr:col>
      <xdr:colOff>552417</xdr:colOff>
      <xdr:row>17</xdr:row>
      <xdr:rowOff>51949</xdr:rowOff>
    </xdr:to>
    <xdr:pic>
      <xdr:nvPicPr>
        <xdr:cNvPr id="14" name="Picture 13">
          <a:extLst>
            <a:ext uri="{FF2B5EF4-FFF2-40B4-BE49-F238E27FC236}">
              <a16:creationId xmlns:a16="http://schemas.microsoft.com/office/drawing/2014/main" id="{92F730F9-2C37-4286-B431-C38338D7900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12531" y="3251201"/>
          <a:ext cx="231136" cy="229748"/>
        </a:xfrm>
        <a:prstGeom prst="rect">
          <a:avLst/>
        </a:prstGeom>
      </xdr:spPr>
    </xdr:pic>
    <xdr:clientData/>
  </xdr:twoCellAnchor>
  <xdr:twoCellAnchor editAs="oneCell">
    <xdr:from>
      <xdr:col>6</xdr:col>
      <xdr:colOff>674764</xdr:colOff>
      <xdr:row>17</xdr:row>
      <xdr:rowOff>196851</xdr:rowOff>
    </xdr:from>
    <xdr:to>
      <xdr:col>7</xdr:col>
      <xdr:colOff>217983</xdr:colOff>
      <xdr:row>19</xdr:row>
      <xdr:rowOff>24432</xdr:rowOff>
    </xdr:to>
    <xdr:pic>
      <xdr:nvPicPr>
        <xdr:cNvPr id="15" name="Picture 14">
          <a:extLst>
            <a:ext uri="{FF2B5EF4-FFF2-40B4-BE49-F238E27FC236}">
              <a16:creationId xmlns:a16="http://schemas.microsoft.com/office/drawing/2014/main" id="{6D8F2785-F606-41FC-AC9F-7F98640CA50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02264" y="3625851"/>
          <a:ext cx="231136" cy="229748"/>
        </a:xfrm>
        <a:prstGeom prst="rect">
          <a:avLst/>
        </a:prstGeom>
      </xdr:spPr>
    </xdr:pic>
    <xdr:clientData/>
  </xdr:twoCellAnchor>
  <xdr:twoCellAnchor editAs="oneCell">
    <xdr:from>
      <xdr:col>9</xdr:col>
      <xdr:colOff>319164</xdr:colOff>
      <xdr:row>18</xdr:row>
      <xdr:rowOff>1</xdr:rowOff>
    </xdr:from>
    <xdr:to>
      <xdr:col>9</xdr:col>
      <xdr:colOff>550300</xdr:colOff>
      <xdr:row>19</xdr:row>
      <xdr:rowOff>28665</xdr:rowOff>
    </xdr:to>
    <xdr:pic>
      <xdr:nvPicPr>
        <xdr:cNvPr id="16" name="Picture 15">
          <a:extLst>
            <a:ext uri="{FF2B5EF4-FFF2-40B4-BE49-F238E27FC236}">
              <a16:creationId xmlns:a16="http://schemas.microsoft.com/office/drawing/2014/main" id="{A3B3F41C-F8B7-4745-9E87-C7730095273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10414" y="3630084"/>
          <a:ext cx="231136" cy="229748"/>
        </a:xfrm>
        <a:prstGeom prst="rect">
          <a:avLst/>
        </a:prstGeom>
      </xdr:spPr>
    </xdr:pic>
    <xdr:clientData/>
  </xdr:twoCellAnchor>
  <xdr:twoCellAnchor>
    <xdr:from>
      <xdr:col>6</xdr:col>
      <xdr:colOff>595841</xdr:colOff>
      <xdr:row>25</xdr:row>
      <xdr:rowOff>92075</xdr:rowOff>
    </xdr:from>
    <xdr:to>
      <xdr:col>20</xdr:col>
      <xdr:colOff>480483</xdr:colOff>
      <xdr:row>28</xdr:row>
      <xdr:rowOff>31750</xdr:rowOff>
    </xdr:to>
    <xdr:sp macro="" textlink="">
      <xdr:nvSpPr>
        <xdr:cNvPr id="17" name="TextBox 16">
          <a:extLst>
            <a:ext uri="{FF2B5EF4-FFF2-40B4-BE49-F238E27FC236}">
              <a16:creationId xmlns:a16="http://schemas.microsoft.com/office/drawing/2014/main" id="{D37ECBBB-8DC7-4416-AAFC-80E110D4A12E}"/>
            </a:ext>
          </a:extLst>
        </xdr:cNvPr>
        <xdr:cNvSpPr txBox="1"/>
      </xdr:nvSpPr>
      <xdr:spPr>
        <a:xfrm>
          <a:off x="4723341" y="5129742"/>
          <a:ext cx="951547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r-Latn-RS" sz="3000" b="1" u="none">
              <a:solidFill>
                <a:srgbClr val="00888A"/>
              </a:solidFill>
              <a:latin typeface="Gotham Pro" panose="02000803030000020004" pitchFamily="2" charset="0"/>
              <a:cs typeface="Gotham Pro" panose="02000803030000020004" pitchFamily="2" charset="0"/>
            </a:rPr>
            <a:t>A short user manual</a:t>
          </a:r>
          <a:endParaRPr lang="en-GB" sz="3000" b="1" u="none">
            <a:solidFill>
              <a:srgbClr val="00888A"/>
            </a:solidFill>
            <a:latin typeface="Gotham Pro" panose="02000803030000020004" pitchFamily="2" charset="0"/>
            <a:cs typeface="Gotham Pro" panose="0200080303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203200</xdr:colOff>
      <xdr:row>11</xdr:row>
      <xdr:rowOff>112712</xdr:rowOff>
    </xdr:from>
    <xdr:to>
      <xdr:col>8</xdr:col>
      <xdr:colOff>101600</xdr:colOff>
      <xdr:row>33</xdr:row>
      <xdr:rowOff>88900</xdr:rowOff>
    </xdr:to>
    <xdr:graphicFrame macro="">
      <xdr:nvGraphicFramePr>
        <xdr:cNvPr id="2" name="Grafico 1">
          <a:extLst>
            <a:ext uri="{FF2B5EF4-FFF2-40B4-BE49-F238E27FC236}">
              <a16:creationId xmlns:a16="http://schemas.microsoft.com/office/drawing/2014/main" id="{DB024C1A-8482-EC4B-8C60-E6D58340B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60325</xdr:colOff>
      <xdr:row>159</xdr:row>
      <xdr:rowOff>9525</xdr:rowOff>
    </xdr:from>
    <xdr:ext cx="184731" cy="264560"/>
    <xdr:sp macro="" textlink="">
      <xdr:nvSpPr>
        <xdr:cNvPr id="3" name="CasellaDiTesto 2">
          <a:extLst>
            <a:ext uri="{FF2B5EF4-FFF2-40B4-BE49-F238E27FC236}">
              <a16:creationId xmlns:a16="http://schemas.microsoft.com/office/drawing/2014/main" id="{B2965797-892B-6440-AF0A-C4454911F4FF}"/>
            </a:ext>
          </a:extLst>
        </xdr:cNvPr>
        <xdr:cNvSpPr txBox="1"/>
      </xdr:nvSpPr>
      <xdr:spPr>
        <a:xfrm>
          <a:off x="2359025" y="2435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twoCellAnchor>
    <xdr:from>
      <xdr:col>12</xdr:col>
      <xdr:colOff>81064</xdr:colOff>
      <xdr:row>10</xdr:row>
      <xdr:rowOff>113489</xdr:rowOff>
    </xdr:from>
    <xdr:to>
      <xdr:col>31</xdr:col>
      <xdr:colOff>308042</xdr:colOff>
      <xdr:row>46</xdr:row>
      <xdr:rowOff>58366</xdr:rowOff>
    </xdr:to>
    <xdr:graphicFrame macro="">
      <xdr:nvGraphicFramePr>
        <xdr:cNvPr id="7" name="Grafico 6">
          <a:extLst>
            <a:ext uri="{FF2B5EF4-FFF2-40B4-BE49-F238E27FC236}">
              <a16:creationId xmlns:a16="http://schemas.microsoft.com/office/drawing/2014/main" id="{D3F59438-3E87-20C8-8AFB-22D8F4CA4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ogeo/Excel97/Adoc/Apogeo/TABEL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geo/Excel97/Adoc/Apogeo/Tabe22a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ilippo/Downloads/Esempi%20funzioni%20e%20tecniche%20usate%20nel%20dashboar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shboard/dash%20per%20libro/dashcorso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oni"/>
      <sheetName val="Format"/>
      <sheetName val="Telreg"/>
      <sheetName val="Qualità"/>
      <sheetName val="Studenti"/>
      <sheetName val="Rondelle"/>
      <sheetName val="Continenti"/>
      <sheetName val="Riso 1"/>
      <sheetName val="Riso 2"/>
      <sheetName val="Assicura 1"/>
      <sheetName val="Assicura 2"/>
      <sheetName val="Ospedale"/>
      <sheetName val="Impiegati"/>
      <sheetName val="Dipendenti A"/>
      <sheetName val="Dipendenti B"/>
      <sheetName val="Magazzino"/>
      <sheetName val="Vendite"/>
    </sheetNames>
    <sheetDataSet>
      <sheetData sheetId="0" refreshError="1">
        <row r="2">
          <cell r="A2" t="str">
            <v>Piemonte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oni"/>
      <sheetName val="Telreg"/>
      <sheetName val="Studenti A"/>
      <sheetName val="Studenti B"/>
      <sheetName val="Studenti C"/>
      <sheetName val="Riso 1"/>
      <sheetName val="Riso 2"/>
      <sheetName val="Assicura 1"/>
      <sheetName val="Assicura 2"/>
    </sheetNames>
    <sheetDataSet>
      <sheetData sheetId="0" refreshError="1">
        <row r="2">
          <cell r="A2" t="str">
            <v>Piemonte</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arto 2"/>
      <sheetName val="scarto 3"/>
      <sheetName val="Elenco funzioni e tecniche"/>
      <sheetName val="piccolo"/>
      <sheetName val="grande"/>
      <sheetName val="rango.ug"/>
      <sheetName val="rango senza duplicati"/>
      <sheetName val="conta.se"/>
      <sheetName val="somma.se "/>
      <sheetName val="cerca "/>
      <sheetName val=" cercavert"/>
      <sheetName val="confronta e indice"/>
      <sheetName val="matr somma prodotto 1"/>
      <sheetName val="matr somma prodotto 2"/>
      <sheetName val="scarto 1"/>
      <sheetName val="scarto 4"/>
      <sheetName val="tabella"/>
      <sheetName val="dati per tabella pivot"/>
      <sheetName val="tabella pivot con slicer"/>
      <sheetName val="esempi di pivot"/>
      <sheetName val="grafici sparkline"/>
      <sheetName val="formattazione condizionale"/>
      <sheetName val="altre tecniche"/>
      <sheetName val="termometro (bullet)"/>
      <sheetName val="legenda tachimetro"/>
      <sheetName val="Termometro"/>
      <sheetName val="Tachimetro "/>
      <sheetName val="Tachimetro modificato"/>
    </sheetNames>
    <sheetDataSet>
      <sheetData sheetId="0" refreshError="1">
        <row r="7">
          <cell r="A7" t="str">
            <v>Barbara Brighetti</v>
          </cell>
        </row>
        <row r="8">
          <cell r="A8" t="str">
            <v>Carlo Baroni</v>
          </cell>
        </row>
        <row r="9">
          <cell r="A9" t="str">
            <v>Tiziano Zito</v>
          </cell>
        </row>
        <row r="10">
          <cell r="A10" t="str">
            <v>Elias Michael</v>
          </cell>
        </row>
        <row r="11">
          <cell r="A11" t="str">
            <v>Enrico Malagoli</v>
          </cell>
        </row>
        <row r="12">
          <cell r="A12" t="str">
            <v>Luca Iulli</v>
          </cell>
        </row>
        <row r="13">
          <cell r="A13" t="str">
            <v>Augusto Bulgarelli</v>
          </cell>
        </row>
        <row r="14">
          <cell r="A14" t="str">
            <v>Sergio Lazzaro</v>
          </cell>
        </row>
        <row r="15">
          <cell r="A15" t="str">
            <v>Stefano Capitani</v>
          </cell>
        </row>
        <row r="16">
          <cell r="A16" t="str">
            <v>Nicola Cerasoli</v>
          </cell>
        </row>
        <row r="17">
          <cell r="A17" t="str">
            <v>Massimo Verderamo</v>
          </cell>
        </row>
        <row r="18">
          <cell r="A18" t="str">
            <v>Antonio Tullo</v>
          </cell>
        </row>
        <row r="19">
          <cell r="A19" t="str">
            <v>Stefano Maletti</v>
          </cell>
        </row>
        <row r="20">
          <cell r="A20" t="str">
            <v>Sandro Barbolini</v>
          </cell>
        </row>
        <row r="21">
          <cell r="A21" t="str">
            <v>Giulia Raponi</v>
          </cell>
        </row>
        <row r="22">
          <cell r="A22" t="str">
            <v>Samanta Barbolini</v>
          </cell>
        </row>
        <row r="23">
          <cell r="A23" t="str">
            <v>Crsitina Faedi</v>
          </cell>
        </row>
      </sheetData>
      <sheetData sheetId="1" refreshError="1">
        <row r="5">
          <cell r="B5" t="str">
            <v>gen</v>
          </cell>
          <cell r="C5" t="str">
            <v>feb</v>
          </cell>
          <cell r="D5" t="str">
            <v>mar</v>
          </cell>
          <cell r="E5" t="str">
            <v>apr</v>
          </cell>
          <cell r="F5" t="str">
            <v>mag</v>
          </cell>
          <cell r="G5" t="str">
            <v>giu</v>
          </cell>
          <cell r="H5" t="str">
            <v>lug</v>
          </cell>
          <cell r="I5" t="str">
            <v>ago</v>
          </cell>
          <cell r="J5" t="str">
            <v>set</v>
          </cell>
          <cell r="K5" t="str">
            <v>ott</v>
          </cell>
          <cell r="L5" t="str">
            <v>nov</v>
          </cell>
          <cell r="M5" t="str">
            <v>dic</v>
          </cell>
          <cell r="N5" t="str">
            <v>gen</v>
          </cell>
          <cell r="O5" t="str">
            <v>feb</v>
          </cell>
          <cell r="P5" t="str">
            <v>mar</v>
          </cell>
          <cell r="Q5" t="str">
            <v>apr</v>
          </cell>
          <cell r="R5" t="str">
            <v>mag</v>
          </cell>
          <cell r="S5" t="str">
            <v>giu</v>
          </cell>
          <cell r="T5" t="str">
            <v>lug</v>
          </cell>
          <cell r="U5" t="str">
            <v>ago</v>
          </cell>
          <cell r="V5" t="str">
            <v>set</v>
          </cell>
          <cell r="W5" t="str">
            <v>ott</v>
          </cell>
          <cell r="X5" t="str">
            <v>nov</v>
          </cell>
          <cell r="Y5" t="str">
            <v>dic</v>
          </cell>
          <cell r="Z5" t="str">
            <v>gen</v>
          </cell>
        </row>
        <row r="6">
          <cell r="B6">
            <v>19439.6744</v>
          </cell>
          <cell r="C6">
            <v>75585.475600000005</v>
          </cell>
          <cell r="D6">
            <v>122928.28939999998</v>
          </cell>
          <cell r="E6">
            <v>66359.6921</v>
          </cell>
          <cell r="F6">
            <v>140482.82449999999</v>
          </cell>
          <cell r="G6">
            <v>124500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N2">
            <v>18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enti ordinati"/>
      <sheetName val="Pivot Agenti"/>
      <sheetName val="classificaclienti"/>
      <sheetName val="dash"/>
      <sheetName val="primi e ultimi 5"/>
      <sheetName val="trend"/>
      <sheetName val="DW"/>
      <sheetName val="Foglio2"/>
      <sheetName val="termometro"/>
      <sheetName val="tachimetro"/>
      <sheetName val="tachimetri begraph"/>
      <sheetName val="577c1138892451cad0e817ca83df713"/>
      <sheetName val="Pivot area"/>
      <sheetName val="DM area"/>
      <sheetName val="DM salesman"/>
      <sheetName val="Pivot aree agenti"/>
      <sheetName val="Pivot product"/>
      <sheetName val="DM product"/>
    </sheetNames>
    <sheetDataSet>
      <sheetData sheetId="0" refreshError="1">
        <row r="3">
          <cell r="A3" t="str">
            <v>Etichette di riga</v>
          </cell>
        </row>
        <row r="4">
          <cell r="A4" t="str">
            <v>Heidy Dolly Center</v>
          </cell>
        </row>
        <row r="5">
          <cell r="A5" t="str">
            <v>Hill Salotti</v>
          </cell>
        </row>
        <row r="6">
          <cell r="A6" t="str">
            <v>HNC Pubblicità</v>
          </cell>
        </row>
        <row r="7">
          <cell r="A7" t="str">
            <v>Immagine &amp; Sport</v>
          </cell>
        </row>
        <row r="8">
          <cell r="A8" t="str">
            <v>Immagini Moda</v>
          </cell>
        </row>
        <row r="9">
          <cell r="A9" t="str">
            <v>In Adv</v>
          </cell>
        </row>
        <row r="10">
          <cell r="A10" t="str">
            <v>Initiative Media</v>
          </cell>
        </row>
        <row r="11">
          <cell r="A11" t="str">
            <v>Innoquadri</v>
          </cell>
        </row>
        <row r="12">
          <cell r="A12" t="str">
            <v>Inpre System</v>
          </cell>
        </row>
        <row r="13">
          <cell r="A13" t="str">
            <v>Intimosport</v>
          </cell>
        </row>
        <row r="14">
          <cell r="A14" t="str">
            <v>Irinox</v>
          </cell>
        </row>
        <row r="15">
          <cell r="A15" t="str">
            <v>Kastel</v>
          </cell>
        </row>
        <row r="16">
          <cell r="A16" t="str">
            <v>Key Due Pubblicità</v>
          </cell>
        </row>
        <row r="17">
          <cell r="A17" t="str">
            <v>La 7</v>
          </cell>
        </row>
        <row r="18">
          <cell r="A18" t="str">
            <v>Labo Europa</v>
          </cell>
        </row>
        <row r="19">
          <cell r="A19" t="str">
            <v>Laguna Light</v>
          </cell>
        </row>
        <row r="20">
          <cell r="A20" t="str">
            <v>LDB</v>
          </cell>
        </row>
        <row r="21">
          <cell r="A21" t="str">
            <v>Le giovani marmotte</v>
          </cell>
        </row>
        <row r="22">
          <cell r="A22" t="str">
            <v>Lega Calcio</v>
          </cell>
        </row>
        <row r="23">
          <cell r="A23" t="str">
            <v>Legnostile</v>
          </cell>
        </row>
        <row r="24">
          <cell r="A24" t="str">
            <v>Lobby Club</v>
          </cell>
        </row>
        <row r="25">
          <cell r="A25" t="str">
            <v>Locanda da Lino</v>
          </cell>
        </row>
        <row r="26">
          <cell r="A26" t="str">
            <v>Longhi &amp; Associati</v>
          </cell>
        </row>
        <row r="27">
          <cell r="A27" t="str">
            <v>Loredan</v>
          </cell>
        </row>
        <row r="28">
          <cell r="A28" t="str">
            <v>Mac Automazioni</v>
          </cell>
        </row>
        <row r="29">
          <cell r="A29" t="str">
            <v>Media Italia</v>
          </cell>
        </row>
        <row r="30">
          <cell r="A30" t="str">
            <v>Mediaaudits</v>
          </cell>
        </row>
        <row r="31">
          <cell r="A31" t="str">
            <v>Mediaclub</v>
          </cell>
        </row>
        <row r="32">
          <cell r="A32" t="str">
            <v>Mediaedge:CIA</v>
          </cell>
        </row>
        <row r="33">
          <cell r="A33" t="str">
            <v>Mediafiction</v>
          </cell>
        </row>
        <row r="34">
          <cell r="A34" t="str">
            <v>Mediametrie</v>
          </cell>
        </row>
        <row r="35">
          <cell r="A35" t="str">
            <v>Mediapiù</v>
          </cell>
        </row>
        <row r="36">
          <cell r="A36" t="str">
            <v>Mediaplanning</v>
          </cell>
        </row>
        <row r="37">
          <cell r="A37" t="str">
            <v>Mediares</v>
          </cell>
        </row>
        <row r="38">
          <cell r="A38" t="str">
            <v>Menucento</v>
          </cell>
        </row>
        <row r="39">
          <cell r="A39" t="str">
            <v>Meta</v>
          </cell>
        </row>
        <row r="40">
          <cell r="A40" t="str">
            <v>Metalli Lindberg</v>
          </cell>
        </row>
        <row r="41">
          <cell r="A41" t="str">
            <v>Microfilm</v>
          </cell>
        </row>
        <row r="42">
          <cell r="A42" t="str">
            <v>MindShare</v>
          </cell>
        </row>
        <row r="43">
          <cell r="A43" t="str">
            <v>Mobilificio Granzotto</v>
          </cell>
        </row>
        <row r="44">
          <cell r="A44" t="str">
            <v>Modes</v>
          </cell>
        </row>
        <row r="45">
          <cell r="A45" t="str">
            <v>Montesel</v>
          </cell>
        </row>
        <row r="46">
          <cell r="A46" t="str">
            <v>Morandi Bortot</v>
          </cell>
        </row>
        <row r="47">
          <cell r="A47" t="str">
            <v>Moto Ri</v>
          </cell>
        </row>
        <row r="48">
          <cell r="A48" t="str">
            <v>MTV</v>
          </cell>
        </row>
        <row r="49">
          <cell r="A49" t="str">
            <v>Multi</v>
          </cell>
        </row>
        <row r="50">
          <cell r="A50" t="str">
            <v>Nardin</v>
          </cell>
        </row>
        <row r="51">
          <cell r="A51" t="str">
            <v>Neon Tisana</v>
          </cell>
        </row>
        <row r="52">
          <cell r="A52" t="str">
            <v>Nord Resine</v>
          </cell>
        </row>
        <row r="53">
          <cell r="A53" t="str">
            <v>Nuovamizar</v>
          </cell>
        </row>
        <row r="54">
          <cell r="A54" t="str">
            <v>O.M.A.R.</v>
          </cell>
        </row>
        <row r="55">
          <cell r="A55" t="str">
            <v>Oikos S.r.l</v>
          </cell>
        </row>
        <row r="56">
          <cell r="A56" t="str">
            <v>Omad</v>
          </cell>
        </row>
        <row r="57">
          <cell r="A57" t="str">
            <v>OMD</v>
          </cell>
        </row>
        <row r="58">
          <cell r="A58" t="str">
            <v>OMS S.p.A.</v>
          </cell>
        </row>
        <row r="59">
          <cell r="A59" t="str">
            <v>Optimedia</v>
          </cell>
        </row>
        <row r="60">
          <cell r="A60" t="str">
            <v>Opus TV</v>
          </cell>
        </row>
        <row r="61">
          <cell r="A61" t="str">
            <v>Panmedia</v>
          </cell>
        </row>
        <row r="62">
          <cell r="A62" t="str">
            <v>Paramount Pictures</v>
          </cell>
        </row>
        <row r="63">
          <cell r="A63" t="str">
            <v>Parco Vanizza</v>
          </cell>
        </row>
        <row r="64">
          <cell r="A64" t="str">
            <v>Pedol</v>
          </cell>
        </row>
        <row r="65">
          <cell r="A65" t="str">
            <v>Pennellificio Pol</v>
          </cell>
        </row>
        <row r="66">
          <cell r="A66" t="str">
            <v>Perinot marmi</v>
          </cell>
        </row>
        <row r="67">
          <cell r="A67" t="str">
            <v>Piccin</v>
          </cell>
        </row>
        <row r="68">
          <cell r="A68" t="str">
            <v>Plastic Systems</v>
          </cell>
        </row>
        <row r="69">
          <cell r="A69" t="str">
            <v>Plastybeton</v>
          </cell>
        </row>
        <row r="70">
          <cell r="A70" t="str">
            <v>Polaris</v>
          </cell>
        </row>
        <row r="71">
          <cell r="A71" t="str">
            <v>Portotecnica Div. Interpump Cleaning</v>
          </cell>
        </row>
        <row r="72">
          <cell r="A72" t="str">
            <v>Primo Canale</v>
          </cell>
        </row>
        <row r="73">
          <cell r="A73" t="str">
            <v>Prisma</v>
          </cell>
        </row>
        <row r="74">
          <cell r="A74" t="str">
            <v>Publikompass</v>
          </cell>
        </row>
        <row r="75">
          <cell r="A75" t="str">
            <v>Publitalia '80</v>
          </cell>
        </row>
        <row r="76">
          <cell r="A76" t="str">
            <v>Pulicoop Trevigiana</v>
          </cell>
        </row>
        <row r="77">
          <cell r="A77" t="str">
            <v>Quarta Rete</v>
          </cell>
        </row>
        <row r="78">
          <cell r="A78" t="str">
            <v>Quick</v>
          </cell>
        </row>
        <row r="79">
          <cell r="A79" t="str">
            <v>Quis</v>
          </cell>
        </row>
        <row r="80">
          <cell r="A80" t="str">
            <v>Ragazzon</v>
          </cell>
        </row>
        <row r="81">
          <cell r="A81" t="str">
            <v>Rai</v>
          </cell>
        </row>
        <row r="82">
          <cell r="A82" t="str">
            <v>RCS</v>
          </cell>
        </row>
        <row r="83">
          <cell r="A83" t="str">
            <v>RDZ</v>
          </cell>
        </row>
        <row r="84">
          <cell r="A84" t="str">
            <v>Redi</v>
          </cell>
        </row>
        <row r="85">
          <cell r="A85" t="str">
            <v>Rete 7 Torino</v>
          </cell>
        </row>
        <row r="86">
          <cell r="A86" t="str">
            <v>RGA Restauri</v>
          </cell>
        </row>
        <row r="87">
          <cell r="A87" t="str">
            <v>Rizzoli Audiovisivi</v>
          </cell>
        </row>
        <row r="88">
          <cell r="A88" t="str">
            <v>Rolla</v>
          </cell>
        </row>
        <row r="89">
          <cell r="A89" t="str">
            <v>Rotograph</v>
          </cell>
        </row>
        <row r="90">
          <cell r="A90" t="str">
            <v>Rovagnati (Sun Light)</v>
          </cell>
        </row>
        <row r="91">
          <cell r="A91" t="str">
            <v>Rowenta</v>
          </cell>
        </row>
        <row r="92">
          <cell r="A92" t="str">
            <v>RS Auto</v>
          </cell>
        </row>
        <row r="93">
          <cell r="A93" t="str">
            <v>RTI - Mediaset</v>
          </cell>
        </row>
        <row r="94">
          <cell r="A94" t="str">
            <v>RTR</v>
          </cell>
        </row>
        <row r="95">
          <cell r="A95" t="str">
            <v>RTV 38</v>
          </cell>
        </row>
        <row r="96">
          <cell r="A96" t="str">
            <v>S. Marino RTV Nuova Rete</v>
          </cell>
        </row>
        <row r="97">
          <cell r="A97" t="str">
            <v>SA.MAS.</v>
          </cell>
        </row>
        <row r="98">
          <cell r="A98" t="str">
            <v>SAMA Consulting</v>
          </cell>
        </row>
        <row r="99">
          <cell r="A99" t="str">
            <v>Samogin</v>
          </cell>
        </row>
        <row r="100">
          <cell r="A100" t="str">
            <v>Savioplastica</v>
          </cell>
        </row>
        <row r="101">
          <cell r="A101" t="str">
            <v>Scandiuzzi</v>
          </cell>
        </row>
        <row r="102">
          <cell r="A102" t="str">
            <v>Scatolificio RZ</v>
          </cell>
        </row>
        <row r="103">
          <cell r="A103" t="str">
            <v>Sedda</v>
          </cell>
        </row>
        <row r="104">
          <cell r="A104" t="str">
            <v>Selcom</v>
          </cell>
        </row>
        <row r="105">
          <cell r="A105" t="str">
            <v>Selection</v>
          </cell>
        </row>
        <row r="106">
          <cell r="A106" t="str">
            <v>Serenissima Televisione</v>
          </cell>
        </row>
        <row r="107">
          <cell r="A107" t="str">
            <v>Seri-Plast</v>
          </cell>
        </row>
        <row r="108">
          <cell r="A108" t="str">
            <v>Sesta Rete Bologna</v>
          </cell>
        </row>
        <row r="109">
          <cell r="A109" t="str">
            <v>Sica</v>
          </cell>
        </row>
        <row r="110">
          <cell r="A110" t="str">
            <v>Sipra</v>
          </cell>
        </row>
        <row r="111">
          <cell r="A111" t="str">
            <v>Smart Center Treviso</v>
          </cell>
        </row>
        <row r="112">
          <cell r="A112" t="str">
            <v>Spagnol</v>
          </cell>
        </row>
        <row r="113">
          <cell r="A113" t="str">
            <v>Strategy &amp; Media</v>
          </cell>
        </row>
        <row r="114">
          <cell r="A114" t="str">
            <v>Studio Biscione</v>
          </cell>
        </row>
        <row r="115">
          <cell r="A115" t="str">
            <v>Studio Cagnasso</v>
          </cell>
        </row>
        <row r="116">
          <cell r="A116" t="str">
            <v>Studio Gaiotti</v>
          </cell>
        </row>
        <row r="117">
          <cell r="A117" t="str">
            <v>Studio Linea</v>
          </cell>
        </row>
        <row r="118">
          <cell r="A118" t="str">
            <v>Super Tre</v>
          </cell>
        </row>
        <row r="119">
          <cell r="A119" t="str">
            <v>Surmont</v>
          </cell>
        </row>
        <row r="120">
          <cell r="A120" t="str">
            <v>Sveziacar</v>
          </cell>
        </row>
        <row r="121">
          <cell r="A121" t="str">
            <v>Technological Research</v>
          </cell>
        </row>
        <row r="122">
          <cell r="A122" t="str">
            <v>TeleCampione</v>
          </cell>
        </row>
        <row r="123">
          <cell r="A123" t="str">
            <v>TeleCapri</v>
          </cell>
        </row>
        <row r="124">
          <cell r="A124" t="str">
            <v>TeleColor</v>
          </cell>
        </row>
        <row r="125">
          <cell r="A125" t="str">
            <v>TeleCupole</v>
          </cell>
        </row>
        <row r="126">
          <cell r="A126" t="str">
            <v>TeleFriuli</v>
          </cell>
        </row>
        <row r="127">
          <cell r="A127" t="str">
            <v>TeleGenova</v>
          </cell>
        </row>
        <row r="128">
          <cell r="A128" t="str">
            <v>TeleLombardia</v>
          </cell>
        </row>
        <row r="129">
          <cell r="A129" t="str">
            <v>TeleNorba</v>
          </cell>
        </row>
        <row r="130">
          <cell r="A130" t="str">
            <v>TeleNordEst</v>
          </cell>
        </row>
        <row r="131">
          <cell r="A131" t="str">
            <v>TeleNova</v>
          </cell>
        </row>
        <row r="132">
          <cell r="A132" t="str">
            <v>TeleNuovo</v>
          </cell>
        </row>
        <row r="133">
          <cell r="A133" t="str">
            <v>TeleOggi</v>
          </cell>
        </row>
        <row r="134">
          <cell r="A134" t="str">
            <v>TeleQuattro</v>
          </cell>
        </row>
        <row r="135">
          <cell r="A135" t="str">
            <v>Teleradiocity</v>
          </cell>
        </row>
        <row r="136">
          <cell r="A136" t="str">
            <v>Teleregione Color</v>
          </cell>
        </row>
        <row r="137">
          <cell r="A137" t="str">
            <v>Teleroma 56</v>
          </cell>
        </row>
        <row r="138">
          <cell r="A138" t="str">
            <v>Tenuta Santomè</v>
          </cell>
        </row>
        <row r="139">
          <cell r="A139" t="str">
            <v>TGS Sicilia</v>
          </cell>
        </row>
        <row r="140">
          <cell r="A140" t="str">
            <v>Tobia Giacomini</v>
          </cell>
        </row>
        <row r="141">
          <cell r="A141" t="str">
            <v>Toscoveneta</v>
          </cell>
        </row>
        <row r="142">
          <cell r="A142" t="str">
            <v>Trentin Ghiaia</v>
          </cell>
        </row>
        <row r="143">
          <cell r="A143" t="str">
            <v>Unindustria Treviso Gruppo Giovani Imprenditori</v>
          </cell>
        </row>
        <row r="144">
          <cell r="A144" t="str">
            <v>Universal Media</v>
          </cell>
        </row>
        <row r="145">
          <cell r="A145" t="str">
            <v>UPA (Research Institute)</v>
          </cell>
        </row>
        <row r="146">
          <cell r="A146" t="str">
            <v>Vanzella vini</v>
          </cell>
        </row>
        <row r="147">
          <cell r="A147" t="str">
            <v>Veneta Botti</v>
          </cell>
        </row>
        <row r="148">
          <cell r="A148" t="str">
            <v>Veneto Leader</v>
          </cell>
        </row>
        <row r="149">
          <cell r="A149" t="str">
            <v>Vestebene Miroglio</v>
          </cell>
        </row>
        <row r="150">
          <cell r="A150" t="str">
            <v>Vetreria Zeta Effe</v>
          </cell>
        </row>
        <row r="151">
          <cell r="A151" t="str">
            <v>Vetrotecnica Ligure</v>
          </cell>
        </row>
        <row r="152">
          <cell r="A152" t="str">
            <v>Videolina</v>
          </cell>
        </row>
        <row r="153">
          <cell r="A153" t="str">
            <v>Vigna del Sol</v>
          </cell>
        </row>
        <row r="154">
          <cell r="A154" t="str">
            <v>Volmecc</v>
          </cell>
        </row>
        <row r="155">
          <cell r="A155" t="str">
            <v>Walt Disney</v>
          </cell>
        </row>
        <row r="156">
          <cell r="A156" t="str">
            <v>Xera</v>
          </cell>
        </row>
        <row r="157">
          <cell r="A157" t="str">
            <v>Zambon Frigotecnica</v>
          </cell>
        </row>
        <row r="158">
          <cell r="A158" t="str">
            <v>Zardo</v>
          </cell>
        </row>
        <row r="159">
          <cell r="A159" t="str">
            <v>Zenith Media</v>
          </cell>
        </row>
      </sheetData>
      <sheetData sheetId="1" refreshError="1">
        <row r="11">
          <cell r="A11" t="str">
            <v>Annalaura Grigi</v>
          </cell>
          <cell r="B11">
            <v>19439.6744</v>
          </cell>
          <cell r="C11">
            <v>75585.475600000005</v>
          </cell>
          <cell r="D11">
            <v>122928.28939999998</v>
          </cell>
          <cell r="E11">
            <v>66359.6921</v>
          </cell>
          <cell r="F11">
            <v>140482.82449999999</v>
          </cell>
          <cell r="G11">
            <v>123692.8431</v>
          </cell>
          <cell r="H11">
            <v>149731.82400000002</v>
          </cell>
          <cell r="I11">
            <v>95709.503899999996</v>
          </cell>
          <cell r="J11">
            <v>152290.39670000004</v>
          </cell>
          <cell r="K11">
            <v>126717.52540000001</v>
          </cell>
          <cell r="L11">
            <v>132035.98079999999</v>
          </cell>
          <cell r="M11">
            <v>101110.00330000001</v>
          </cell>
          <cell r="N11">
            <v>90415.130700000009</v>
          </cell>
          <cell r="O11">
            <v>168591.60940000002</v>
          </cell>
          <cell r="P11">
            <v>135641.10439999998</v>
          </cell>
          <cell r="Q11">
            <v>218173.17120000001</v>
          </cell>
          <cell r="R11">
            <v>241387.49900000004</v>
          </cell>
          <cell r="S11">
            <v>164316.05799999996</v>
          </cell>
          <cell r="T11">
            <v>211226.00039999999</v>
          </cell>
          <cell r="U11">
            <v>209030.22469999996</v>
          </cell>
          <cell r="V11">
            <v>283730.02369999985</v>
          </cell>
          <cell r="W11">
            <v>198887.0355</v>
          </cell>
          <cell r="X11">
            <v>135558.4001</v>
          </cell>
          <cell r="Y11">
            <v>37608.097000000002</v>
          </cell>
          <cell r="Z11">
            <v>0</v>
          </cell>
          <cell r="AA11">
            <v>3400648.3872999996</v>
          </cell>
        </row>
        <row r="12">
          <cell r="A12" t="str">
            <v>Aristide Arletti</v>
          </cell>
          <cell r="AA12">
            <v>525103.70059999987</v>
          </cell>
        </row>
        <row r="13">
          <cell r="A13" t="str">
            <v>Augusto Bulgarelli</v>
          </cell>
          <cell r="AA13">
            <v>328011.99799999996</v>
          </cell>
        </row>
        <row r="14">
          <cell r="A14" t="str">
            <v>Barbara Brighetti</v>
          </cell>
          <cell r="AA14">
            <v>32801739.181000005</v>
          </cell>
        </row>
        <row r="15">
          <cell r="A15" t="str">
            <v>Barbara Sciatti</v>
          </cell>
          <cell r="AA15">
            <v>6247352.4861999964</v>
          </cell>
        </row>
        <row r="16">
          <cell r="A16" t="str">
            <v>Carlo Baroni</v>
          </cell>
          <cell r="AA16">
            <v>2063016.4369999995</v>
          </cell>
        </row>
        <row r="17">
          <cell r="A17" t="str">
            <v>Crsitina Faedi</v>
          </cell>
          <cell r="AA17">
            <v>13639113.630000003</v>
          </cell>
        </row>
        <row r="18">
          <cell r="A18" t="str">
            <v>Francesco Prampolini</v>
          </cell>
          <cell r="AA18">
            <v>43365392.190400004</v>
          </cell>
        </row>
        <row r="19">
          <cell r="A19" t="str">
            <v>Gianni Maccagni</v>
          </cell>
          <cell r="AA19">
            <v>8746077.4299999978</v>
          </cell>
        </row>
        <row r="20">
          <cell r="A20" t="str">
            <v>Luca Iulli</v>
          </cell>
          <cell r="AA20">
            <v>309475.84799999994</v>
          </cell>
        </row>
        <row r="21">
          <cell r="A21" t="str">
            <v>Luca Orlandi</v>
          </cell>
          <cell r="AA21">
            <v>6174524.3610999994</v>
          </cell>
        </row>
        <row r="22">
          <cell r="A22" t="str">
            <v>Luigi Bertolini</v>
          </cell>
          <cell r="AA22">
            <v>1512621.6999999997</v>
          </cell>
        </row>
        <row r="23">
          <cell r="A23" t="str">
            <v>Luisa Lugli</v>
          </cell>
          <cell r="AA23">
            <v>985431.66700000013</v>
          </cell>
        </row>
        <row r="24">
          <cell r="A24" t="str">
            <v>Marcella Birini</v>
          </cell>
          <cell r="AA24">
            <v>12838267.893999999</v>
          </cell>
        </row>
        <row r="25">
          <cell r="A25" t="str">
            <v>Massimo neri</v>
          </cell>
          <cell r="AA25">
            <v>1646732.2972999997</v>
          </cell>
        </row>
        <row r="26">
          <cell r="A26" t="str">
            <v>Matteo Nannini</v>
          </cell>
          <cell r="AA26">
            <v>2555185.3347</v>
          </cell>
        </row>
        <row r="27">
          <cell r="A27" t="str">
            <v>Paola Semini</v>
          </cell>
          <cell r="AA27">
            <v>3127784.5808000001</v>
          </cell>
        </row>
        <row r="28">
          <cell r="A28" t="str">
            <v>Sandra Pacchioni</v>
          </cell>
          <cell r="AA28">
            <v>20513514.846000001</v>
          </cell>
        </row>
        <row r="29">
          <cell r="A29" t="str">
            <v>Sergio Lazzaro</v>
          </cell>
          <cell r="AA29">
            <v>54481374.095000006</v>
          </cell>
        </row>
        <row r="30">
          <cell r="A30" t="str">
            <v>Tiziano Zito</v>
          </cell>
          <cell r="AA30">
            <v>20766501.501000002</v>
          </cell>
        </row>
      </sheetData>
      <sheetData sheetId="2" refreshError="1">
        <row r="3">
          <cell r="D3">
            <v>0</v>
          </cell>
        </row>
        <row r="4">
          <cell r="A4" t="str">
            <v>AC</v>
          </cell>
          <cell r="D4" t="str">
            <v>Etichette di riga</v>
          </cell>
        </row>
        <row r="5">
          <cell r="D5" t="str">
            <v>Key Due Pubblicità</v>
          </cell>
          <cell r="F5">
            <v>17721394.349999998</v>
          </cell>
        </row>
        <row r="6">
          <cell r="D6" t="str">
            <v>SA.MAS.</v>
          </cell>
        </row>
        <row r="7">
          <cell r="D7" t="str">
            <v>Laguna Light</v>
          </cell>
        </row>
        <row r="8">
          <cell r="D8" t="str">
            <v>Labo Europa</v>
          </cell>
        </row>
        <row r="9">
          <cell r="D9" t="str">
            <v>Pennellificio Pol</v>
          </cell>
        </row>
        <row r="10">
          <cell r="D10" t="str">
            <v>Microfilm</v>
          </cell>
        </row>
        <row r="11">
          <cell r="D11" t="str">
            <v>Kastel</v>
          </cell>
        </row>
        <row r="12">
          <cell r="D12" t="str">
            <v>LDB</v>
          </cell>
        </row>
        <row r="13">
          <cell r="D13" t="str">
            <v>Mediametrie</v>
          </cell>
        </row>
        <row r="14">
          <cell r="D14" t="str">
            <v>Selcom</v>
          </cell>
        </row>
        <row r="15">
          <cell r="D15" t="str">
            <v>Savioplastica</v>
          </cell>
        </row>
        <row r="16">
          <cell r="D16" t="str">
            <v>Vigna del Sol</v>
          </cell>
        </row>
        <row r="17">
          <cell r="D17" t="str">
            <v>Trentin Ghiaia</v>
          </cell>
        </row>
        <row r="18">
          <cell r="D18" t="str">
            <v>Nardin</v>
          </cell>
        </row>
        <row r="19">
          <cell r="D19" t="str">
            <v>Zardo</v>
          </cell>
        </row>
        <row r="20">
          <cell r="D20" t="str">
            <v>Perinot marmi</v>
          </cell>
        </row>
        <row r="21">
          <cell r="D21" t="str">
            <v>Selection</v>
          </cell>
        </row>
        <row r="22">
          <cell r="D22" t="str">
            <v>Prisma</v>
          </cell>
        </row>
        <row r="23">
          <cell r="D23" t="str">
            <v>Pedol</v>
          </cell>
        </row>
        <row r="24">
          <cell r="D24" t="str">
            <v>Lega Calcio</v>
          </cell>
        </row>
        <row r="25">
          <cell r="D25" t="str">
            <v>Piccin</v>
          </cell>
        </row>
        <row r="26">
          <cell r="D26" t="str">
            <v>Toscoveneta</v>
          </cell>
        </row>
        <row r="27">
          <cell r="D27" t="str">
            <v>Sica</v>
          </cell>
        </row>
        <row r="28">
          <cell r="D28" t="str">
            <v>Vetreria Zeta Effe</v>
          </cell>
        </row>
        <row r="29">
          <cell r="D29" t="str">
            <v>Publikompass</v>
          </cell>
        </row>
        <row r="30">
          <cell r="D30" t="str">
            <v>Polaris</v>
          </cell>
        </row>
        <row r="31">
          <cell r="D31" t="str">
            <v>TeleNova</v>
          </cell>
        </row>
        <row r="32">
          <cell r="D32" t="str">
            <v>TeleNordEst</v>
          </cell>
        </row>
        <row r="33">
          <cell r="D33" t="str">
            <v>Unindustria Treviso Gruppo Giovani Imprenditori</v>
          </cell>
        </row>
        <row r="34">
          <cell r="D34" t="str">
            <v>MTV</v>
          </cell>
        </row>
        <row r="35">
          <cell r="D35" t="str">
            <v>Tenuta Santomè</v>
          </cell>
        </row>
        <row r="36">
          <cell r="D36" t="str">
            <v>Teleroma 56</v>
          </cell>
        </row>
        <row r="37">
          <cell r="D37" t="str">
            <v>TeleNorba</v>
          </cell>
        </row>
        <row r="38">
          <cell r="D38" t="str">
            <v>Veneta Botti</v>
          </cell>
        </row>
        <row r="39">
          <cell r="D39" t="str">
            <v>Veneto Leader</v>
          </cell>
        </row>
        <row r="40">
          <cell r="D40" t="str">
            <v>Mobilificio Granzotto</v>
          </cell>
        </row>
        <row r="41">
          <cell r="D41" t="str">
            <v>Heidy Dolly Center</v>
          </cell>
        </row>
        <row r="42">
          <cell r="D42" t="str">
            <v>Portotecnica Div. Interpump Cleaning</v>
          </cell>
        </row>
        <row r="43">
          <cell r="D43" t="str">
            <v>Primo Canale</v>
          </cell>
        </row>
        <row r="44">
          <cell r="D44" t="str">
            <v>Plastic Systems</v>
          </cell>
        </row>
        <row r="45">
          <cell r="D45" t="str">
            <v>Plastybeton</v>
          </cell>
        </row>
        <row r="46">
          <cell r="D46" t="str">
            <v>Inpre System</v>
          </cell>
        </row>
        <row r="47">
          <cell r="D47" t="str">
            <v>RTI - Mediaset</v>
          </cell>
        </row>
        <row r="48">
          <cell r="D48" t="str">
            <v>Scatolificio RZ</v>
          </cell>
        </row>
        <row r="49">
          <cell r="D49" t="str">
            <v>Montesel</v>
          </cell>
        </row>
        <row r="50">
          <cell r="D50" t="str">
            <v>La 7</v>
          </cell>
        </row>
        <row r="51">
          <cell r="D51" t="str">
            <v>TeleQuattro</v>
          </cell>
        </row>
        <row r="52">
          <cell r="D52" t="str">
            <v>TeleColor</v>
          </cell>
        </row>
        <row r="53">
          <cell r="D53" t="str">
            <v>O.M.A.R.</v>
          </cell>
        </row>
        <row r="54">
          <cell r="D54" t="str">
            <v>RTV 38</v>
          </cell>
        </row>
        <row r="55">
          <cell r="D55" t="str">
            <v>Xera</v>
          </cell>
        </row>
        <row r="56">
          <cell r="D56" t="str">
            <v>TGS Sicilia</v>
          </cell>
        </row>
        <row r="57">
          <cell r="D57" t="str">
            <v>Media Italia</v>
          </cell>
        </row>
        <row r="58">
          <cell r="D58" t="str">
            <v>Mediaaudits</v>
          </cell>
        </row>
        <row r="59">
          <cell r="D59" t="str">
            <v>Initiative Media</v>
          </cell>
        </row>
        <row r="60">
          <cell r="D60" t="str">
            <v>MindShare</v>
          </cell>
        </row>
        <row r="61">
          <cell r="D61" t="str">
            <v>TeleNuovo</v>
          </cell>
        </row>
        <row r="62">
          <cell r="D62" t="str">
            <v>Walt Disney</v>
          </cell>
        </row>
        <row r="63">
          <cell r="D63" t="str">
            <v>Vetrotecnica Ligure</v>
          </cell>
        </row>
        <row r="64">
          <cell r="D64" t="str">
            <v>Mediaplanning</v>
          </cell>
        </row>
        <row r="65">
          <cell r="D65" t="str">
            <v>TeleCapri</v>
          </cell>
        </row>
        <row r="66">
          <cell r="D66" t="str">
            <v>Mediaclub</v>
          </cell>
        </row>
        <row r="67">
          <cell r="D67" t="str">
            <v>Omad</v>
          </cell>
        </row>
        <row r="68">
          <cell r="D68" t="str">
            <v>Parco Vanizza</v>
          </cell>
        </row>
        <row r="69">
          <cell r="D69" t="str">
            <v>Teleregione Color</v>
          </cell>
        </row>
        <row r="70">
          <cell r="D70" t="str">
            <v>Tobia Giacomini</v>
          </cell>
        </row>
        <row r="71">
          <cell r="D71" t="str">
            <v>Strategy &amp; Media</v>
          </cell>
        </row>
        <row r="72">
          <cell r="D72" t="str">
            <v>TeleOggi</v>
          </cell>
        </row>
        <row r="73">
          <cell r="D73" t="str">
            <v>Panmedia</v>
          </cell>
        </row>
        <row r="74">
          <cell r="D74" t="str">
            <v>Super Tre</v>
          </cell>
        </row>
        <row r="75">
          <cell r="D75" t="str">
            <v>Morandi Bortot</v>
          </cell>
        </row>
        <row r="76">
          <cell r="D76" t="str">
            <v>Oikos S.r.l</v>
          </cell>
        </row>
        <row r="77">
          <cell r="D77" t="str">
            <v>Scandiuzzi</v>
          </cell>
        </row>
        <row r="78">
          <cell r="D78" t="str">
            <v>Metalli Lindberg</v>
          </cell>
        </row>
        <row r="79">
          <cell r="D79" t="str">
            <v>Modes</v>
          </cell>
        </row>
        <row r="80">
          <cell r="D80" t="str">
            <v>Mac Automazioni</v>
          </cell>
        </row>
        <row r="81">
          <cell r="D81" t="str">
            <v>SAMA Consulting</v>
          </cell>
        </row>
        <row r="82">
          <cell r="D82" t="str">
            <v>Vestebene Miroglio</v>
          </cell>
        </row>
        <row r="83">
          <cell r="D83" t="str">
            <v>Intimosport</v>
          </cell>
        </row>
        <row r="84">
          <cell r="D84" t="str">
            <v>Technological Research</v>
          </cell>
        </row>
        <row r="85">
          <cell r="D85" t="str">
            <v>Longhi &amp; Associati</v>
          </cell>
        </row>
        <row r="86">
          <cell r="D86" t="str">
            <v>Sveziacar</v>
          </cell>
        </row>
        <row r="87">
          <cell r="D87" t="str">
            <v>Lobby Club</v>
          </cell>
        </row>
        <row r="88">
          <cell r="D88" t="str">
            <v>HNC Pubblicità</v>
          </cell>
        </row>
        <row r="89">
          <cell r="D89" t="str">
            <v>Moto Ri</v>
          </cell>
        </row>
        <row r="90">
          <cell r="D90" t="str">
            <v>Mediaedge:CIA</v>
          </cell>
        </row>
        <row r="91">
          <cell r="D91" t="str">
            <v>TeleFriuli</v>
          </cell>
        </row>
        <row r="92">
          <cell r="D92" t="str">
            <v>Rai</v>
          </cell>
        </row>
        <row r="93">
          <cell r="D93" t="str">
            <v>Meta</v>
          </cell>
        </row>
        <row r="94">
          <cell r="D94" t="str">
            <v>Loredan</v>
          </cell>
        </row>
        <row r="95">
          <cell r="D95" t="str">
            <v>Spagnol</v>
          </cell>
        </row>
        <row r="96">
          <cell r="D96" t="str">
            <v>Locanda da Lino</v>
          </cell>
        </row>
        <row r="97">
          <cell r="D97" t="str">
            <v>Studio Gaiotti</v>
          </cell>
        </row>
        <row r="98">
          <cell r="D98" t="str">
            <v>Menucento</v>
          </cell>
        </row>
        <row r="99">
          <cell r="D99" t="str">
            <v>Mediares</v>
          </cell>
        </row>
        <row r="100">
          <cell r="D100" t="str">
            <v>Neon Tisana</v>
          </cell>
        </row>
        <row r="101">
          <cell r="D101" t="str">
            <v>Optimedia</v>
          </cell>
        </row>
        <row r="102">
          <cell r="D102" t="str">
            <v>TeleLombardia</v>
          </cell>
        </row>
        <row r="103">
          <cell r="D103" t="str">
            <v>Nord Resine</v>
          </cell>
        </row>
        <row r="104">
          <cell r="D104" t="str">
            <v>TeleCampione</v>
          </cell>
        </row>
        <row r="105">
          <cell r="D105" t="str">
            <v>Teleradiocity</v>
          </cell>
        </row>
        <row r="106">
          <cell r="D106" t="str">
            <v>Paramount Pictures</v>
          </cell>
        </row>
        <row r="107">
          <cell r="D107" t="str">
            <v>Serenissima Televisione</v>
          </cell>
        </row>
        <row r="108">
          <cell r="D108" t="str">
            <v>Studio Linea</v>
          </cell>
        </row>
        <row r="109">
          <cell r="D109" t="str">
            <v>Sesta Rete Bologna</v>
          </cell>
        </row>
        <row r="110">
          <cell r="D110" t="str">
            <v>Samogin</v>
          </cell>
        </row>
        <row r="111">
          <cell r="D111" t="str">
            <v>Videolina</v>
          </cell>
        </row>
        <row r="112">
          <cell r="D112" t="str">
            <v>Smart Center Treviso</v>
          </cell>
        </row>
        <row r="113">
          <cell r="D113" t="str">
            <v>Ragazzon</v>
          </cell>
        </row>
        <row r="114">
          <cell r="D114" t="str">
            <v>Rolla</v>
          </cell>
        </row>
        <row r="115">
          <cell r="D115" t="str">
            <v>Studio Cagnasso</v>
          </cell>
        </row>
        <row r="116">
          <cell r="D116" t="str">
            <v>Studio Biscione</v>
          </cell>
        </row>
        <row r="117">
          <cell r="D117" t="str">
            <v>TeleCupole</v>
          </cell>
        </row>
        <row r="118">
          <cell r="D118" t="str">
            <v>Sedda</v>
          </cell>
        </row>
        <row r="119">
          <cell r="D119" t="str">
            <v>OMD</v>
          </cell>
        </row>
        <row r="120">
          <cell r="D120" t="str">
            <v>Sipra</v>
          </cell>
        </row>
        <row r="121">
          <cell r="D121" t="str">
            <v>Multi</v>
          </cell>
        </row>
        <row r="122">
          <cell r="D122" t="str">
            <v>Surmont</v>
          </cell>
        </row>
        <row r="123">
          <cell r="D123" t="str">
            <v>Seri-Plast</v>
          </cell>
        </row>
        <row r="124">
          <cell r="D124" t="str">
            <v>Rotograph</v>
          </cell>
        </row>
        <row r="125">
          <cell r="D125" t="str">
            <v>Rete 7 Torino</v>
          </cell>
        </row>
        <row r="126">
          <cell r="D126" t="str">
            <v>Vanzella vini</v>
          </cell>
        </row>
        <row r="127">
          <cell r="D127" t="str">
            <v>Rovagnati (Sun Light)</v>
          </cell>
        </row>
        <row r="128">
          <cell r="D128" t="str">
            <v>Rowenta</v>
          </cell>
        </row>
        <row r="129">
          <cell r="D129" t="str">
            <v>RCS</v>
          </cell>
        </row>
        <row r="130">
          <cell r="D130" t="str">
            <v>Redi</v>
          </cell>
        </row>
        <row r="131">
          <cell r="D131" t="str">
            <v>Publitalia '80</v>
          </cell>
        </row>
        <row r="132">
          <cell r="D132" t="str">
            <v>Quarta Rete</v>
          </cell>
        </row>
        <row r="133">
          <cell r="D133" t="str">
            <v>Quick</v>
          </cell>
        </row>
        <row r="134">
          <cell r="D134" t="str">
            <v>Pulicoop Trevigiana</v>
          </cell>
        </row>
        <row r="135">
          <cell r="D135" t="str">
            <v>Rizzoli Audiovisivi</v>
          </cell>
        </row>
        <row r="136">
          <cell r="D136" t="str">
            <v>RS Auto</v>
          </cell>
        </row>
        <row r="137">
          <cell r="D137" t="str">
            <v>Quis</v>
          </cell>
        </row>
        <row r="138">
          <cell r="D138" t="str">
            <v>OMS S.p.A.</v>
          </cell>
        </row>
        <row r="139">
          <cell r="D139" t="str">
            <v>RGA Restauri</v>
          </cell>
        </row>
        <row r="140">
          <cell r="D140" t="str">
            <v>Volmecc</v>
          </cell>
        </row>
        <row r="141">
          <cell r="D141" t="str">
            <v>S. Marino RTV Nuova Rete</v>
          </cell>
        </row>
        <row r="142">
          <cell r="D142" t="str">
            <v>RDZ</v>
          </cell>
        </row>
        <row r="143">
          <cell r="D143" t="str">
            <v>Hill Salotti</v>
          </cell>
        </row>
        <row r="144">
          <cell r="D144" t="str">
            <v>TeleGenova</v>
          </cell>
        </row>
        <row r="145">
          <cell r="D145" t="str">
            <v>Nuovamizar</v>
          </cell>
        </row>
        <row r="146">
          <cell r="D146" t="str">
            <v>Immagine &amp; Sport</v>
          </cell>
        </row>
        <row r="147">
          <cell r="D147" t="str">
            <v>RTR</v>
          </cell>
        </row>
        <row r="148">
          <cell r="D148" t="str">
            <v>Le giovani marmotte</v>
          </cell>
        </row>
        <row r="149">
          <cell r="D149" t="str">
            <v>Opus TV</v>
          </cell>
        </row>
        <row r="150">
          <cell r="D150" t="str">
            <v>Zambon Frigotecnica</v>
          </cell>
        </row>
        <row r="151">
          <cell r="D151" t="str">
            <v>Mediapiù</v>
          </cell>
        </row>
        <row r="152">
          <cell r="D152" t="str">
            <v>Mediafiction</v>
          </cell>
        </row>
        <row r="153">
          <cell r="D153" t="str">
            <v>Zenith Media</v>
          </cell>
        </row>
        <row r="154">
          <cell r="D154" t="str">
            <v>Universal Media</v>
          </cell>
        </row>
        <row r="155">
          <cell r="D155" t="str">
            <v>UPA (Research Institute)</v>
          </cell>
        </row>
        <row r="156">
          <cell r="D156" t="str">
            <v>Irinox</v>
          </cell>
        </row>
        <row r="157">
          <cell r="D157" t="str">
            <v>In Adv</v>
          </cell>
        </row>
        <row r="158">
          <cell r="D158" t="str">
            <v>Innoquadri</v>
          </cell>
        </row>
        <row r="159">
          <cell r="D159" t="str">
            <v>Immagini Moda</v>
          </cell>
        </row>
        <row r="160">
          <cell r="D160" t="str">
            <v>Legnostile</v>
          </cell>
        </row>
      </sheetData>
      <sheetData sheetId="3">
        <row r="5">
          <cell r="F5">
            <v>0.26435582446606509</v>
          </cell>
        </row>
      </sheetData>
      <sheetData sheetId="4"/>
      <sheetData sheetId="5"/>
      <sheetData sheetId="6"/>
      <sheetData sheetId="7"/>
      <sheetData sheetId="8">
        <row r="3">
          <cell r="B3" t="str">
            <v>Δ Q</v>
          </cell>
        </row>
      </sheetData>
      <sheetData sheetId="9">
        <row r="2">
          <cell r="F2" t="str">
            <v>Basso</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19F1-9564-4ECF-9C14-CE3CD050F09D}">
  <sheetPr>
    <tabColor rgb="FF2F8888"/>
  </sheetPr>
  <dimension ref="B4:P33"/>
  <sheetViews>
    <sheetView zoomScale="90" workbookViewId="0">
      <selection activeCell="T4" sqref="T4"/>
    </sheetView>
  </sheetViews>
  <sheetFormatPr defaultColWidth="9" defaultRowHeight="15.6" x14ac:dyDescent="0.3"/>
  <cols>
    <col min="1" max="16384" width="9" style="172"/>
  </cols>
  <sheetData>
    <row r="4" spans="15:16" x14ac:dyDescent="0.3">
      <c r="O4" s="173"/>
    </row>
    <row r="11" spans="15:16" x14ac:dyDescent="0.3">
      <c r="P11"/>
    </row>
    <row r="33" spans="2:2" x14ac:dyDescent="0.3">
      <c r="B33" s="18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86"/>
  <sheetViews>
    <sheetView topLeftCell="A70" zoomScale="56" zoomScaleNormal="70" zoomScaleSheetLayoutView="30" workbookViewId="0">
      <selection activeCell="H83" sqref="H83"/>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 min="9" max="9" width="19.09765625" customWidth="1"/>
  </cols>
  <sheetData>
    <row r="1" spans="1:9" s="29" customFormat="1" ht="31.2" x14ac:dyDescent="0.3">
      <c r="A1" s="37" t="s">
        <v>55</v>
      </c>
      <c r="B1" s="44" t="s">
        <v>56</v>
      </c>
      <c r="C1" s="44" t="s">
        <v>65</v>
      </c>
      <c r="D1" s="44" t="s">
        <v>154</v>
      </c>
      <c r="E1" s="37" t="s">
        <v>64</v>
      </c>
      <c r="F1" s="37" t="s">
        <v>145</v>
      </c>
      <c r="G1" s="37" t="s">
        <v>121</v>
      </c>
      <c r="H1" s="85" t="s">
        <v>122</v>
      </c>
      <c r="I1" s="37" t="s">
        <v>123</v>
      </c>
    </row>
    <row r="2" spans="1:9" ht="128.4" customHeight="1" x14ac:dyDescent="0.3">
      <c r="A2" s="199" t="s">
        <v>147</v>
      </c>
      <c r="B2" s="56" t="s">
        <v>71</v>
      </c>
      <c r="C2" s="50" t="s">
        <v>62</v>
      </c>
      <c r="D2" s="124" t="s">
        <v>203</v>
      </c>
      <c r="E2" s="31" t="s">
        <v>42</v>
      </c>
      <c r="F2" s="94"/>
      <c r="G2" s="43">
        <f>IF(E2="A",100%,IF(E2="B",66%,IF(E2="C",33%,IF(E2="D",0%))))</f>
        <v>0.33</v>
      </c>
      <c r="H2" s="189">
        <f>AVERAGE(G2:G12)</f>
        <v>0.4081818181818182</v>
      </c>
      <c r="I2" s="191"/>
    </row>
    <row r="3" spans="1:9" ht="67.95" customHeight="1" x14ac:dyDescent="0.3">
      <c r="A3" s="199"/>
      <c r="B3" s="56" t="s">
        <v>125</v>
      </c>
      <c r="C3" s="125" t="s">
        <v>62</v>
      </c>
      <c r="D3" s="124" t="s">
        <v>204</v>
      </c>
      <c r="E3" s="31" t="s">
        <v>36</v>
      </c>
      <c r="F3" s="94"/>
      <c r="G3" s="43">
        <f>IF(E3="A",100%,IF(E3="B",50%,0%))</f>
        <v>1</v>
      </c>
      <c r="H3" s="189"/>
      <c r="I3" s="191"/>
    </row>
    <row r="4" spans="1:9" ht="57.6" x14ac:dyDescent="0.3">
      <c r="A4" s="199"/>
      <c r="B4" s="56" t="s">
        <v>72</v>
      </c>
      <c r="C4" s="125" t="s">
        <v>205</v>
      </c>
      <c r="D4" s="124" t="s">
        <v>206</v>
      </c>
      <c r="E4" s="31" t="s">
        <v>42</v>
      </c>
      <c r="F4" s="94"/>
      <c r="G4" s="43">
        <f>IF(E4="A",100%,IF(E4="B",50%,0%))</f>
        <v>0</v>
      </c>
      <c r="H4" s="189"/>
      <c r="I4" s="191"/>
    </row>
    <row r="5" spans="1:9" ht="43.2" x14ac:dyDescent="0.3">
      <c r="A5" s="199"/>
      <c r="B5" s="56" t="s">
        <v>126</v>
      </c>
      <c r="C5" s="50" t="s">
        <v>57</v>
      </c>
      <c r="D5" s="105" t="s">
        <v>180</v>
      </c>
      <c r="E5" s="32"/>
      <c r="F5" s="94"/>
      <c r="G5" s="43">
        <f>E5</f>
        <v>0</v>
      </c>
      <c r="H5" s="189"/>
      <c r="I5" s="191"/>
    </row>
    <row r="6" spans="1:9" ht="72" x14ac:dyDescent="0.3">
      <c r="A6" s="199"/>
      <c r="B6" s="56" t="s">
        <v>183</v>
      </c>
      <c r="C6" s="119" t="s">
        <v>195</v>
      </c>
      <c r="D6" s="124" t="s">
        <v>207</v>
      </c>
      <c r="E6" s="31" t="s">
        <v>36</v>
      </c>
      <c r="F6" s="94"/>
      <c r="G6" s="43">
        <f t="shared" ref="G6:G11" si="0">IF(E6="A",100%,IF(E6="B",50%,0%))</f>
        <v>1</v>
      </c>
      <c r="H6" s="189"/>
      <c r="I6" s="191"/>
    </row>
    <row r="7" spans="1:9" ht="72" x14ac:dyDescent="0.3">
      <c r="A7" s="199"/>
      <c r="B7" s="57" t="s">
        <v>155</v>
      </c>
      <c r="C7" s="125" t="s">
        <v>208</v>
      </c>
      <c r="D7" s="124" t="s">
        <v>210</v>
      </c>
      <c r="E7" s="31" t="s">
        <v>37</v>
      </c>
      <c r="F7" s="93"/>
      <c r="G7" s="43">
        <f t="shared" si="0"/>
        <v>0.5</v>
      </c>
      <c r="H7" s="189"/>
      <c r="I7" s="191"/>
    </row>
    <row r="8" spans="1:9" ht="46.2" customHeight="1" x14ac:dyDescent="0.3">
      <c r="A8" s="199"/>
      <c r="B8" s="57" t="s">
        <v>131</v>
      </c>
      <c r="C8" s="50" t="s">
        <v>74</v>
      </c>
      <c r="D8" s="124" t="s">
        <v>209</v>
      </c>
      <c r="E8" s="31" t="s">
        <v>42</v>
      </c>
      <c r="F8" s="93"/>
      <c r="G8" s="43">
        <f t="shared" si="0"/>
        <v>0</v>
      </c>
      <c r="H8" s="189"/>
      <c r="I8" s="191"/>
    </row>
    <row r="9" spans="1:9" ht="57.6" x14ac:dyDescent="0.3">
      <c r="A9" s="199"/>
      <c r="B9" s="57" t="s">
        <v>130</v>
      </c>
      <c r="C9" s="125" t="s">
        <v>195</v>
      </c>
      <c r="D9" s="124" t="s">
        <v>211</v>
      </c>
      <c r="E9" s="31" t="s">
        <v>36</v>
      </c>
      <c r="F9" s="93"/>
      <c r="G9" s="43">
        <f t="shared" si="0"/>
        <v>1</v>
      </c>
      <c r="H9" s="189"/>
      <c r="I9" s="191"/>
    </row>
    <row r="10" spans="1:9" ht="92.4" customHeight="1" x14ac:dyDescent="0.3">
      <c r="A10" s="199"/>
      <c r="B10" s="56" t="s">
        <v>129</v>
      </c>
      <c r="C10" s="125" t="s">
        <v>69</v>
      </c>
      <c r="D10" s="124" t="s">
        <v>212</v>
      </c>
      <c r="E10" s="31" t="s">
        <v>42</v>
      </c>
      <c r="F10" s="93"/>
      <c r="G10" s="43">
        <f t="shared" si="0"/>
        <v>0</v>
      </c>
      <c r="H10" s="189"/>
      <c r="I10" s="191"/>
    </row>
    <row r="11" spans="1:9" ht="88.95" customHeight="1" x14ac:dyDescent="0.3">
      <c r="A11" s="199"/>
      <c r="B11" s="57" t="s">
        <v>132</v>
      </c>
      <c r="C11" s="125" t="s">
        <v>62</v>
      </c>
      <c r="D11" s="124" t="s">
        <v>214</v>
      </c>
      <c r="E11" s="31" t="s">
        <v>42</v>
      </c>
      <c r="F11" s="31"/>
      <c r="G11" s="43">
        <f t="shared" si="0"/>
        <v>0</v>
      </c>
      <c r="H11" s="189"/>
      <c r="I11" s="191"/>
    </row>
    <row r="12" spans="1:9" ht="60" customHeight="1" x14ac:dyDescent="0.3">
      <c r="A12" s="200"/>
      <c r="B12" s="57" t="s">
        <v>133</v>
      </c>
      <c r="C12" s="50" t="s">
        <v>57</v>
      </c>
      <c r="D12" s="123" t="s">
        <v>201</v>
      </c>
      <c r="E12" s="31" t="s">
        <v>37</v>
      </c>
      <c r="F12" s="93"/>
      <c r="G12" s="43">
        <f>IF(E12="A",100%,IF(E12="B",66%,IF(E12="C",33%,IF(E12="D",0%))))</f>
        <v>0.66</v>
      </c>
      <c r="H12" s="190"/>
      <c r="I12" s="191"/>
    </row>
    <row r="13" spans="1:9" ht="64.95" customHeight="1" x14ac:dyDescent="0.3">
      <c r="A13" s="204" t="s">
        <v>50</v>
      </c>
      <c r="B13" s="28" t="s">
        <v>168</v>
      </c>
      <c r="C13" s="51" t="s">
        <v>60</v>
      </c>
      <c r="D13" s="126" t="s">
        <v>213</v>
      </c>
      <c r="E13" s="31" t="s">
        <v>36</v>
      </c>
      <c r="F13" s="93"/>
      <c r="G13" s="43">
        <f>IF(E13="A",100%,IF(E13="B",50%,0%))</f>
        <v>1</v>
      </c>
      <c r="H13" s="192">
        <f>AVERAGE(G13:G25)</f>
        <v>1</v>
      </c>
      <c r="I13" s="191"/>
    </row>
    <row r="14" spans="1:9" ht="106.2" customHeight="1" x14ac:dyDescent="0.3">
      <c r="A14" s="204"/>
      <c r="B14" s="28" t="s">
        <v>119</v>
      </c>
      <c r="C14" s="52" t="s">
        <v>69</v>
      </c>
      <c r="D14" s="118" t="s">
        <v>202</v>
      </c>
      <c r="E14" s="31" t="s">
        <v>36</v>
      </c>
      <c r="F14" s="93"/>
      <c r="G14" s="43">
        <f>IF(E14="A",100%,IF(E14="B",66%,IF(E14="C",33%,IF(E14="D",0%))))</f>
        <v>1</v>
      </c>
      <c r="H14" s="192"/>
      <c r="I14" s="191"/>
    </row>
    <row r="15" spans="1:9" ht="57.6" x14ac:dyDescent="0.3">
      <c r="A15" s="204"/>
      <c r="B15" s="28" t="s">
        <v>70</v>
      </c>
      <c r="C15" s="127" t="s">
        <v>69</v>
      </c>
      <c r="D15" s="126" t="s">
        <v>215</v>
      </c>
      <c r="E15" s="31" t="s">
        <v>36</v>
      </c>
      <c r="F15" s="93"/>
      <c r="G15" s="43">
        <f>IF(E15="A",100%,IF(E15="B",50%,0%))</f>
        <v>1</v>
      </c>
      <c r="H15" s="192"/>
      <c r="I15" s="191"/>
    </row>
    <row r="16" spans="1:9" ht="28.8" x14ac:dyDescent="0.3">
      <c r="A16" s="204"/>
      <c r="B16" s="58" t="s">
        <v>134</v>
      </c>
      <c r="C16" s="113" t="s">
        <v>57</v>
      </c>
      <c r="D16" s="110" t="s">
        <v>184</v>
      </c>
      <c r="E16" s="32">
        <v>1</v>
      </c>
      <c r="F16" s="93"/>
      <c r="G16" s="43">
        <f>E16</f>
        <v>1</v>
      </c>
      <c r="H16" s="192"/>
      <c r="I16" s="191"/>
    </row>
    <row r="17" spans="1:9" ht="43.2" x14ac:dyDescent="0.3">
      <c r="A17" s="204"/>
      <c r="B17" s="48" t="s">
        <v>185</v>
      </c>
      <c r="C17" s="52" t="s">
        <v>73</v>
      </c>
      <c r="D17" s="118" t="s">
        <v>193</v>
      </c>
      <c r="E17" s="31" t="s">
        <v>36</v>
      </c>
      <c r="F17" s="93"/>
      <c r="G17" s="43">
        <f>IF(E17="A",100%,IF(E17="B",50%,0%))</f>
        <v>1</v>
      </c>
      <c r="H17" s="192"/>
      <c r="I17" s="191"/>
    </row>
    <row r="18" spans="1:9" ht="43.2" x14ac:dyDescent="0.3">
      <c r="A18" s="204"/>
      <c r="B18" s="28" t="s">
        <v>81</v>
      </c>
      <c r="C18" s="51" t="s">
        <v>60</v>
      </c>
      <c r="D18" s="106" t="s">
        <v>181</v>
      </c>
      <c r="E18" s="31" t="s">
        <v>36</v>
      </c>
      <c r="F18" s="93"/>
      <c r="G18" s="43">
        <f>IF(E18="A",100%,IF(E18="B",50%,0%))</f>
        <v>1</v>
      </c>
      <c r="H18" s="192"/>
      <c r="I18" s="191"/>
    </row>
    <row r="19" spans="1:9" ht="98.4" customHeight="1" x14ac:dyDescent="0.3">
      <c r="A19" s="204"/>
      <c r="B19" s="49" t="s">
        <v>76</v>
      </c>
      <c r="C19" s="52" t="s">
        <v>62</v>
      </c>
      <c r="D19" s="88" t="s">
        <v>136</v>
      </c>
      <c r="E19" s="31" t="s">
        <v>36</v>
      </c>
      <c r="F19" s="31"/>
      <c r="G19" s="43">
        <f>IF(E19="A",100%,IF(E19="B",66%,IF(E19="C",33%,IF(E19="D",0%))))</f>
        <v>1</v>
      </c>
      <c r="H19" s="192"/>
      <c r="I19" s="191"/>
    </row>
    <row r="20" spans="1:9" ht="98.4" customHeight="1" x14ac:dyDescent="0.3">
      <c r="A20" s="204"/>
      <c r="B20" s="49" t="s">
        <v>96</v>
      </c>
      <c r="C20" s="52" t="s">
        <v>62</v>
      </c>
      <c r="D20" s="118" t="s">
        <v>194</v>
      </c>
      <c r="E20" s="31" t="s">
        <v>36</v>
      </c>
      <c r="F20" s="31"/>
      <c r="G20" s="43">
        <f>IF(E20="A",100%,IF(E20="B",66%,IF(E20="C",33%,IF(E20="D",0%))))</f>
        <v>1</v>
      </c>
      <c r="H20" s="192"/>
      <c r="I20" s="191"/>
    </row>
    <row r="21" spans="1:9" ht="57.6" x14ac:dyDescent="0.3">
      <c r="A21" s="204"/>
      <c r="B21" s="28" t="s">
        <v>75</v>
      </c>
      <c r="C21" s="51" t="s">
        <v>62</v>
      </c>
      <c r="D21" s="98" t="s">
        <v>169</v>
      </c>
      <c r="E21" s="31" t="s">
        <v>36</v>
      </c>
      <c r="F21" s="31"/>
      <c r="G21" s="43">
        <f>IF(E21="A",100%,IF(E21="B",66%,IF(E21="C",33%,IF(E21="D",0%))))</f>
        <v>1</v>
      </c>
      <c r="H21" s="192"/>
      <c r="I21" s="191"/>
    </row>
    <row r="22" spans="1:9" ht="67.95" customHeight="1" x14ac:dyDescent="0.3">
      <c r="A22" s="204"/>
      <c r="B22" s="48" t="s">
        <v>77</v>
      </c>
      <c r="C22" s="52" t="s">
        <v>78</v>
      </c>
      <c r="D22" s="47" t="s">
        <v>79</v>
      </c>
      <c r="E22" s="32">
        <v>1</v>
      </c>
      <c r="F22" s="93"/>
      <c r="G22" s="43">
        <f>E22</f>
        <v>1</v>
      </c>
      <c r="H22" s="192"/>
      <c r="I22" s="191"/>
    </row>
    <row r="23" spans="1:9" ht="93.6" customHeight="1" x14ac:dyDescent="0.3">
      <c r="A23" s="204"/>
      <c r="B23" s="28" t="s">
        <v>135</v>
      </c>
      <c r="C23" s="127" t="s">
        <v>69</v>
      </c>
      <c r="D23" s="126" t="s">
        <v>220</v>
      </c>
      <c r="E23" s="31" t="s">
        <v>36</v>
      </c>
      <c r="F23" s="93"/>
      <c r="G23" s="43">
        <f>IF(E23="A",100%,IF(E23="B",50%,0%))</f>
        <v>1</v>
      </c>
      <c r="H23" s="192"/>
      <c r="I23" s="191"/>
    </row>
    <row r="24" spans="1:9" ht="95.4" customHeight="1" x14ac:dyDescent="0.3">
      <c r="A24" s="204"/>
      <c r="B24" s="90" t="s">
        <v>186</v>
      </c>
      <c r="C24" s="127" t="s">
        <v>69</v>
      </c>
      <c r="D24" s="126" t="s">
        <v>219</v>
      </c>
      <c r="E24" s="31" t="s">
        <v>36</v>
      </c>
      <c r="F24" s="93"/>
      <c r="G24" s="43">
        <f>IF(E24="A",100%,IF(E24="B",75%,IF(E24="C",50%,IF(E24="D",25%,0%))))</f>
        <v>1</v>
      </c>
      <c r="H24" s="192"/>
      <c r="I24" s="191"/>
    </row>
    <row r="25" spans="1:9" ht="45" customHeight="1" x14ac:dyDescent="0.3">
      <c r="A25" s="204"/>
      <c r="B25" s="90" t="s">
        <v>138</v>
      </c>
      <c r="C25" s="89" t="s">
        <v>60</v>
      </c>
      <c r="D25" s="126" t="s">
        <v>216</v>
      </c>
      <c r="E25" s="31" t="s">
        <v>36</v>
      </c>
      <c r="F25" s="31"/>
      <c r="G25" s="43">
        <f>IF(E25="A",100%,IF(E25="B",50%,0%))</f>
        <v>1</v>
      </c>
      <c r="H25" s="192"/>
      <c r="I25" s="191"/>
    </row>
    <row r="26" spans="1:9" ht="55.95" customHeight="1" x14ac:dyDescent="0.3">
      <c r="A26" s="205" t="s">
        <v>51</v>
      </c>
      <c r="B26" s="91" t="s">
        <v>139</v>
      </c>
      <c r="C26" s="129" t="s">
        <v>69</v>
      </c>
      <c r="D26" s="128" t="s">
        <v>217</v>
      </c>
      <c r="E26" s="31" t="s">
        <v>36</v>
      </c>
      <c r="F26" s="31"/>
      <c r="G26" s="43">
        <f>IF(E26="A",100%,IF(E26="B",50%,0%))</f>
        <v>1</v>
      </c>
      <c r="H26" s="188">
        <f>AVERAGE(G26:G41)</f>
        <v>0.6346666666666666</v>
      </c>
      <c r="I26" s="191"/>
    </row>
    <row r="27" spans="1:9" ht="72" x14ac:dyDescent="0.3">
      <c r="A27" s="205"/>
      <c r="B27" s="34" t="s">
        <v>157</v>
      </c>
      <c r="C27" s="53" t="s">
        <v>59</v>
      </c>
      <c r="D27" s="45" t="s">
        <v>58</v>
      </c>
      <c r="E27" s="31" t="s">
        <v>120</v>
      </c>
      <c r="F27" s="31"/>
      <c r="G27" s="43">
        <f>IF(E27="A",100%,IF(E27="B",75%,IF(E27="C",50%,IF(E27="D",25%,0%))))</f>
        <v>0</v>
      </c>
      <c r="H27" s="189"/>
      <c r="I27" s="191"/>
    </row>
    <row r="28" spans="1:9" ht="43.2" x14ac:dyDescent="0.3">
      <c r="A28" s="205"/>
      <c r="B28" s="34" t="s">
        <v>68</v>
      </c>
      <c r="C28" s="53" t="s">
        <v>60</v>
      </c>
      <c r="D28" s="107" t="s">
        <v>181</v>
      </c>
      <c r="E28" s="31" t="s">
        <v>36</v>
      </c>
      <c r="F28" s="93"/>
      <c r="G28" s="43">
        <f>IF(E28="A",100%,IF(E28="B",75%,IF(E28="C",50%,IF(E28="D",25%,0%))))</f>
        <v>1</v>
      </c>
      <c r="H28" s="189"/>
      <c r="I28" s="191"/>
    </row>
    <row r="29" spans="1:9" ht="43.2" x14ac:dyDescent="0.3">
      <c r="A29" s="205"/>
      <c r="B29" s="34" t="s">
        <v>127</v>
      </c>
      <c r="C29" s="53" t="s">
        <v>60</v>
      </c>
      <c r="D29" s="87" t="s">
        <v>128</v>
      </c>
      <c r="E29" s="31" t="s">
        <v>37</v>
      </c>
      <c r="F29" s="93"/>
      <c r="G29" s="43">
        <f>IF(E29="A",100%,IF(E29="B",50%,0%))</f>
        <v>0.5</v>
      </c>
      <c r="H29" s="189"/>
      <c r="I29" s="191"/>
    </row>
    <row r="30" spans="1:9" ht="72" x14ac:dyDescent="0.3">
      <c r="A30" s="205"/>
      <c r="B30" s="34" t="s">
        <v>140</v>
      </c>
      <c r="C30" s="129" t="s">
        <v>69</v>
      </c>
      <c r="D30" s="128" t="s">
        <v>218</v>
      </c>
      <c r="E30" s="31" t="s">
        <v>36</v>
      </c>
      <c r="F30" s="93"/>
      <c r="G30" s="43">
        <f>IF(E30="A",100%,IF(E30="B",50%,0%))</f>
        <v>1</v>
      </c>
      <c r="H30" s="189"/>
      <c r="I30" s="191"/>
    </row>
    <row r="31" spans="1:9" ht="72" x14ac:dyDescent="0.3">
      <c r="A31" s="205"/>
      <c r="B31" s="34" t="s">
        <v>158</v>
      </c>
      <c r="C31" s="53" t="s">
        <v>59</v>
      </c>
      <c r="D31" s="45" t="s">
        <v>61</v>
      </c>
      <c r="E31" s="31" t="s">
        <v>37</v>
      </c>
      <c r="F31" s="93"/>
      <c r="G31" s="43">
        <f>IF(E31="A",100%,IF(E31="B",75%,IF(E31="C",50%,IF(E31="D",25%,0%))))</f>
        <v>0.75</v>
      </c>
      <c r="H31" s="189"/>
      <c r="I31" s="191"/>
    </row>
    <row r="32" spans="1:9" ht="57.6" x14ac:dyDescent="0.3">
      <c r="A32" s="205"/>
      <c r="B32" s="34" t="s">
        <v>82</v>
      </c>
      <c r="C32" s="53" t="s">
        <v>62</v>
      </c>
      <c r="D32" s="122" t="s">
        <v>200</v>
      </c>
      <c r="E32" s="31" t="s">
        <v>37</v>
      </c>
      <c r="F32" s="93"/>
      <c r="G32" s="43">
        <f>IF(E32="A",100%,IF(E32="B",66%,IF(E32="C",33%,IF(E32="D",0%))))</f>
        <v>0.66</v>
      </c>
      <c r="H32" s="189"/>
      <c r="I32" s="191"/>
    </row>
    <row r="33" spans="1:9" ht="28.8" x14ac:dyDescent="0.3">
      <c r="A33" s="205"/>
      <c r="B33" s="59" t="s">
        <v>161</v>
      </c>
      <c r="C33" s="60" t="s">
        <v>57</v>
      </c>
      <c r="D33" s="96" t="s">
        <v>162</v>
      </c>
      <c r="E33" s="31"/>
      <c r="F33" s="93"/>
      <c r="G33" s="43"/>
      <c r="H33" s="189"/>
      <c r="I33" s="191"/>
    </row>
    <row r="34" spans="1:9" ht="77.400000000000006" customHeight="1" x14ac:dyDescent="0.3">
      <c r="A34" s="205"/>
      <c r="B34" s="59" t="s">
        <v>163</v>
      </c>
      <c r="C34" s="60" t="s">
        <v>57</v>
      </c>
      <c r="D34" s="109" t="s">
        <v>182</v>
      </c>
      <c r="E34" s="32">
        <v>0.7</v>
      </c>
      <c r="F34" s="93"/>
      <c r="G34" s="43">
        <f>E34</f>
        <v>0.7</v>
      </c>
      <c r="H34" s="189"/>
      <c r="I34" s="191"/>
    </row>
    <row r="35" spans="1:9" ht="71.400000000000006" customHeight="1" x14ac:dyDescent="0.3">
      <c r="A35" s="205"/>
      <c r="B35" s="61" t="s">
        <v>141</v>
      </c>
      <c r="C35" s="129" t="s">
        <v>208</v>
      </c>
      <c r="D35" s="130" t="s">
        <v>222</v>
      </c>
      <c r="E35" s="31" t="s">
        <v>37</v>
      </c>
      <c r="F35" s="93"/>
      <c r="G35" s="43">
        <f>IF(E35="A",100%,IF(E35="B",50%,0%))</f>
        <v>0.5</v>
      </c>
      <c r="H35" s="189"/>
      <c r="I35" s="191"/>
    </row>
    <row r="36" spans="1:9" ht="72" x14ac:dyDescent="0.3">
      <c r="A36" s="205"/>
      <c r="B36" s="35" t="s">
        <v>170</v>
      </c>
      <c r="C36" s="53" t="s">
        <v>59</v>
      </c>
      <c r="D36" s="45" t="s">
        <v>63</v>
      </c>
      <c r="E36" s="31" t="s">
        <v>37</v>
      </c>
      <c r="F36" s="93"/>
      <c r="G36" s="43">
        <f t="shared" ref="G36" si="1">IF(E36="A",100%,IF(E36="B",75%,IF(E36="C",50%,IF(E36="D",25%,0%))))</f>
        <v>0.75</v>
      </c>
      <c r="H36" s="189"/>
      <c r="I36" s="191"/>
    </row>
    <row r="37" spans="1:9" ht="70.2" customHeight="1" x14ac:dyDescent="0.3">
      <c r="A37" s="205"/>
      <c r="B37" s="35" t="s">
        <v>153</v>
      </c>
      <c r="C37" s="129" t="s">
        <v>69</v>
      </c>
      <c r="D37" s="128" t="s">
        <v>221</v>
      </c>
      <c r="E37" s="31" t="s">
        <v>42</v>
      </c>
      <c r="F37" s="93"/>
      <c r="G37" s="43">
        <f>IF(E37="A",100%,IF(E37="B",50%,0%))</f>
        <v>0</v>
      </c>
      <c r="H37" s="189"/>
      <c r="I37" s="191"/>
    </row>
    <row r="38" spans="1:9" ht="86.4" x14ac:dyDescent="0.3">
      <c r="A38" s="205"/>
      <c r="B38" s="35" t="s">
        <v>151</v>
      </c>
      <c r="C38" s="92" t="s">
        <v>69</v>
      </c>
      <c r="D38" s="128" t="s">
        <v>223</v>
      </c>
      <c r="E38" s="31" t="s">
        <v>37</v>
      </c>
      <c r="F38" s="93"/>
      <c r="G38" s="43">
        <f>IF(E38="A",100%,IF(E38="B",66%,IF(E38="C",33%,IF(E38="D",0%))))</f>
        <v>0.66</v>
      </c>
      <c r="H38" s="189"/>
      <c r="I38" s="191"/>
    </row>
    <row r="39" spans="1:9" ht="57.6" x14ac:dyDescent="0.3">
      <c r="A39" s="205"/>
      <c r="B39" s="35" t="s">
        <v>152</v>
      </c>
      <c r="C39" s="114" t="s">
        <v>69</v>
      </c>
      <c r="D39" s="115" t="s">
        <v>187</v>
      </c>
      <c r="E39" s="31" t="s">
        <v>36</v>
      </c>
      <c r="F39" s="93"/>
      <c r="G39" s="43">
        <f>IF(E39="A",100%,IF(E39="B",0%))</f>
        <v>1</v>
      </c>
      <c r="H39" s="189"/>
      <c r="I39" s="191"/>
    </row>
    <row r="40" spans="1:9" ht="57.6" x14ac:dyDescent="0.3">
      <c r="A40" s="205"/>
      <c r="B40" s="35" t="s">
        <v>150</v>
      </c>
      <c r="C40" s="114" t="s">
        <v>69</v>
      </c>
      <c r="D40" s="115" t="s">
        <v>187</v>
      </c>
      <c r="E40" s="31" t="s">
        <v>36</v>
      </c>
      <c r="F40" s="93"/>
      <c r="G40" s="43">
        <f>IF(E40="A",100%,IF(E40="B",0%))</f>
        <v>1</v>
      </c>
      <c r="H40" s="189"/>
      <c r="I40" s="191"/>
    </row>
    <row r="41" spans="1:9" ht="43.2" x14ac:dyDescent="0.3">
      <c r="A41" s="205"/>
      <c r="B41" s="35" t="s">
        <v>66</v>
      </c>
      <c r="C41" s="53" t="s">
        <v>60</v>
      </c>
      <c r="D41" s="46" t="s">
        <v>67</v>
      </c>
      <c r="E41" s="31" t="s">
        <v>42</v>
      </c>
      <c r="F41" s="93"/>
      <c r="G41" s="43">
        <f>IF(E41="A",100%,IF(E41="B",50%,0%))</f>
        <v>0</v>
      </c>
      <c r="H41" s="190"/>
      <c r="I41" s="191"/>
    </row>
    <row r="42" spans="1:9" ht="74.400000000000006" customHeight="1" x14ac:dyDescent="0.3">
      <c r="A42" s="193" t="s">
        <v>52</v>
      </c>
      <c r="B42" s="65" t="s">
        <v>83</v>
      </c>
      <c r="C42" s="117" t="s">
        <v>69</v>
      </c>
      <c r="D42" s="67" t="s">
        <v>85</v>
      </c>
      <c r="E42" s="31" t="s">
        <v>36</v>
      </c>
      <c r="F42" s="93"/>
      <c r="G42" s="43">
        <f>IF(E42="A",100%,IF(E42="B",66%,IF(E42="C",33%,IF(E42="D",0%))))</f>
        <v>1</v>
      </c>
      <c r="H42" s="188">
        <f>AVERAGE(G42:G55)</f>
        <v>0.50000000000000011</v>
      </c>
      <c r="I42" s="191"/>
    </row>
    <row r="43" spans="1:9" ht="117.6" customHeight="1" x14ac:dyDescent="0.3">
      <c r="A43" s="194"/>
      <c r="B43" s="62" t="s">
        <v>84</v>
      </c>
      <c r="C43" s="63" t="s">
        <v>62</v>
      </c>
      <c r="D43" s="64" t="s">
        <v>86</v>
      </c>
      <c r="E43" s="31" t="s">
        <v>36</v>
      </c>
      <c r="F43" s="93"/>
      <c r="G43" s="43">
        <f>IF(E43="A",100%,IF(E43="B",66%,IF(E43="C",33%,IF(E43="D",0%))))</f>
        <v>1</v>
      </c>
      <c r="H43" s="189"/>
      <c r="I43" s="191"/>
    </row>
    <row r="44" spans="1:9" ht="45.6" customHeight="1" x14ac:dyDescent="0.3">
      <c r="A44" s="194"/>
      <c r="B44" s="68" t="s">
        <v>87</v>
      </c>
      <c r="C44" s="69" t="s">
        <v>57</v>
      </c>
      <c r="D44" s="95" t="s">
        <v>159</v>
      </c>
      <c r="E44" s="32">
        <v>0.11</v>
      </c>
      <c r="F44" s="93"/>
      <c r="G44" s="43">
        <f>E44</f>
        <v>0.11</v>
      </c>
      <c r="H44" s="189"/>
      <c r="I44" s="191"/>
    </row>
    <row r="45" spans="1:9" ht="34.200000000000003" customHeight="1" x14ac:dyDescent="0.3">
      <c r="A45" s="194"/>
      <c r="B45" s="68" t="s">
        <v>188</v>
      </c>
      <c r="C45" s="69" t="s">
        <v>57</v>
      </c>
      <c r="D45" s="116" t="s">
        <v>189</v>
      </c>
      <c r="E45" s="32">
        <v>1</v>
      </c>
      <c r="F45" s="93"/>
      <c r="G45" s="43"/>
      <c r="H45" s="189"/>
      <c r="I45" s="191"/>
    </row>
    <row r="46" spans="1:9" ht="44.4" customHeight="1" x14ac:dyDescent="0.3">
      <c r="A46" s="194"/>
      <c r="B46" s="68" t="s">
        <v>190</v>
      </c>
      <c r="C46" s="69" t="s">
        <v>57</v>
      </c>
      <c r="D46" s="116" t="s">
        <v>191</v>
      </c>
      <c r="E46" s="32">
        <v>0</v>
      </c>
      <c r="F46" s="93"/>
      <c r="G46" s="43">
        <f>E46</f>
        <v>0</v>
      </c>
      <c r="H46" s="189"/>
      <c r="I46" s="191"/>
    </row>
    <row r="47" spans="1:9" ht="54.6" customHeight="1" x14ac:dyDescent="0.3">
      <c r="A47" s="194"/>
      <c r="B47" s="62" t="s">
        <v>91</v>
      </c>
      <c r="C47" s="63" t="s">
        <v>57</v>
      </c>
      <c r="D47" s="95" t="s">
        <v>160</v>
      </c>
      <c r="E47" s="32">
        <v>0.11</v>
      </c>
      <c r="F47" s="93"/>
      <c r="G47" s="43">
        <f>E47</f>
        <v>0.11</v>
      </c>
      <c r="H47" s="189"/>
      <c r="I47" s="191"/>
    </row>
    <row r="48" spans="1:9" ht="57.6" x14ac:dyDescent="0.3">
      <c r="A48" s="194"/>
      <c r="B48" s="62" t="s">
        <v>88</v>
      </c>
      <c r="C48" s="131" t="s">
        <v>205</v>
      </c>
      <c r="D48" s="132" t="s">
        <v>224</v>
      </c>
      <c r="E48" s="31" t="s">
        <v>36</v>
      </c>
      <c r="F48" s="93"/>
      <c r="G48" s="43">
        <f>IF(E48="A",100%,IF(E48="B",50%,0%))</f>
        <v>1</v>
      </c>
      <c r="H48" s="189"/>
      <c r="I48" s="191"/>
    </row>
    <row r="49" spans="1:9" ht="57.6" x14ac:dyDescent="0.3">
      <c r="A49" s="194"/>
      <c r="B49" s="62" t="s">
        <v>89</v>
      </c>
      <c r="C49" s="131" t="s">
        <v>205</v>
      </c>
      <c r="D49" s="132" t="s">
        <v>225</v>
      </c>
      <c r="E49" s="31" t="s">
        <v>42</v>
      </c>
      <c r="F49" s="93"/>
      <c r="G49" s="43">
        <f>IF(E49="A",100%,IF(E49="B",50%,0%))</f>
        <v>0</v>
      </c>
      <c r="H49" s="189"/>
      <c r="I49" s="191"/>
    </row>
    <row r="50" spans="1:9" ht="43.2" x14ac:dyDescent="0.3">
      <c r="A50" s="194"/>
      <c r="B50" s="62" t="s">
        <v>90</v>
      </c>
      <c r="C50" s="63" t="s">
        <v>57</v>
      </c>
      <c r="D50" s="97" t="s">
        <v>171</v>
      </c>
      <c r="E50" s="32">
        <v>0.35</v>
      </c>
      <c r="F50" s="93"/>
      <c r="G50" s="43">
        <f>E50</f>
        <v>0.35</v>
      </c>
      <c r="H50" s="189"/>
      <c r="I50" s="191"/>
    </row>
    <row r="51" spans="1:9" ht="72" x14ac:dyDescent="0.3">
      <c r="A51" s="194"/>
      <c r="B51" s="62" t="s">
        <v>142</v>
      </c>
      <c r="C51" s="63" t="s">
        <v>74</v>
      </c>
      <c r="D51" s="132" t="s">
        <v>226</v>
      </c>
      <c r="E51" s="31" t="s">
        <v>37</v>
      </c>
      <c r="F51" s="93"/>
      <c r="G51" s="43">
        <f>IF(E51="A",100%,IF(E51="B",50%,0%))</f>
        <v>0.5</v>
      </c>
      <c r="H51" s="189"/>
      <c r="I51" s="191"/>
    </row>
    <row r="52" spans="1:9" ht="86.4" x14ac:dyDescent="0.3">
      <c r="A52" s="194"/>
      <c r="B52" s="65" t="s">
        <v>92</v>
      </c>
      <c r="C52" s="66" t="s">
        <v>62</v>
      </c>
      <c r="D52" s="101" t="s">
        <v>172</v>
      </c>
      <c r="E52" s="31" t="s">
        <v>37</v>
      </c>
      <c r="F52" s="93"/>
      <c r="G52" s="43">
        <f>IF(E52="A",100%,IF(E52="B",66%,IF(E52="C",33%,IF(E52="D",0%))))</f>
        <v>0.66</v>
      </c>
      <c r="H52" s="189"/>
      <c r="I52" s="191"/>
    </row>
    <row r="53" spans="1:9" ht="60" customHeight="1" x14ac:dyDescent="0.3">
      <c r="A53" s="194"/>
      <c r="B53" s="133" t="s">
        <v>143</v>
      </c>
      <c r="C53" s="63" t="s">
        <v>57</v>
      </c>
      <c r="D53" s="132" t="s">
        <v>227</v>
      </c>
      <c r="E53" s="31" t="s">
        <v>36</v>
      </c>
      <c r="F53" s="93"/>
      <c r="G53" s="43">
        <f>IF(E53="A",100%,IF(E53="B",50%,0%))</f>
        <v>1</v>
      </c>
      <c r="H53" s="189"/>
      <c r="I53" s="191"/>
    </row>
    <row r="54" spans="1:9" ht="60" customHeight="1" x14ac:dyDescent="0.3">
      <c r="A54" s="194"/>
      <c r="B54" s="133" t="s">
        <v>144</v>
      </c>
      <c r="C54" s="66" t="s">
        <v>62</v>
      </c>
      <c r="D54" s="97" t="s">
        <v>173</v>
      </c>
      <c r="E54" s="31" t="s">
        <v>37</v>
      </c>
      <c r="F54" s="93"/>
      <c r="G54" s="43">
        <f>IF(E54="A",100%,IF(E54="B",66%,IF(E54="C",33%,IF(E54="D",0%))))</f>
        <v>0.66</v>
      </c>
      <c r="H54" s="189"/>
      <c r="I54" s="191"/>
    </row>
    <row r="55" spans="1:9" ht="79.95" customHeight="1" x14ac:dyDescent="0.3">
      <c r="A55" s="195"/>
      <c r="B55" s="133" t="s">
        <v>93</v>
      </c>
      <c r="C55" s="63" t="s">
        <v>57</v>
      </c>
      <c r="D55" s="97" t="s">
        <v>164</v>
      </c>
      <c r="E55" s="32">
        <v>0.11</v>
      </c>
      <c r="F55" s="93"/>
      <c r="G55" s="43">
        <f>E55</f>
        <v>0.11</v>
      </c>
      <c r="H55" s="190"/>
      <c r="I55" s="191"/>
    </row>
    <row r="56" spans="1:9" ht="64.95" customHeight="1" x14ac:dyDescent="0.3">
      <c r="A56" s="196" t="s">
        <v>94</v>
      </c>
      <c r="B56" s="70" t="s">
        <v>95</v>
      </c>
      <c r="C56" s="73" t="s">
        <v>69</v>
      </c>
      <c r="D56" s="72" t="s">
        <v>104</v>
      </c>
      <c r="E56" s="31" t="s">
        <v>36</v>
      </c>
      <c r="F56" s="93"/>
      <c r="G56" s="43">
        <f>IF(E56="A",100%,IF(E56="B",66%,IF(E56="C",33%,IF(E56="D",0%))))</f>
        <v>1</v>
      </c>
      <c r="H56" s="188">
        <f>AVERAGE(G56:G70)</f>
        <v>0.81538461538461537</v>
      </c>
      <c r="I56" s="191"/>
    </row>
    <row r="57" spans="1:9" ht="87" customHeight="1" x14ac:dyDescent="0.3">
      <c r="A57" s="197"/>
      <c r="B57" s="70" t="s">
        <v>175</v>
      </c>
      <c r="C57" s="73" t="s">
        <v>69</v>
      </c>
      <c r="D57" s="103" t="s">
        <v>176</v>
      </c>
      <c r="E57" s="31" t="s">
        <v>37</v>
      </c>
      <c r="F57" s="93"/>
      <c r="G57" s="43">
        <f>IF(E57="A",100%,IF(E57="B",66%,IF(E57="C",33%,IF(E57="D",0%))))</f>
        <v>0.66</v>
      </c>
      <c r="H57" s="189"/>
      <c r="I57" s="191"/>
    </row>
    <row r="58" spans="1:9" ht="87" customHeight="1" x14ac:dyDescent="0.3">
      <c r="A58" s="197"/>
      <c r="B58" s="70" t="s">
        <v>156</v>
      </c>
      <c r="C58" s="73" t="s">
        <v>57</v>
      </c>
      <c r="D58" s="103" t="s">
        <v>177</v>
      </c>
      <c r="E58" s="32">
        <v>0.11</v>
      </c>
      <c r="F58" s="93"/>
      <c r="G58" s="43">
        <f>E58</f>
        <v>0.11</v>
      </c>
      <c r="H58" s="189"/>
      <c r="I58" s="191"/>
    </row>
    <row r="59" spans="1:9" ht="87" customHeight="1" x14ac:dyDescent="0.3">
      <c r="A59" s="197"/>
      <c r="B59" s="70" t="s">
        <v>103</v>
      </c>
      <c r="C59" s="71" t="s">
        <v>60</v>
      </c>
      <c r="D59" s="120" t="s">
        <v>198</v>
      </c>
      <c r="E59" s="31" t="s">
        <v>36</v>
      </c>
      <c r="F59" s="93"/>
      <c r="G59" s="43">
        <f>IF(E59="A",100%,IF(E59="B",50%,0%))</f>
        <v>1</v>
      </c>
      <c r="H59" s="189"/>
      <c r="I59" s="191"/>
    </row>
    <row r="60" spans="1:9" ht="106.2" customHeight="1" x14ac:dyDescent="0.3">
      <c r="A60" s="197"/>
      <c r="B60" s="70" t="s">
        <v>100</v>
      </c>
      <c r="C60" s="73" t="s">
        <v>69</v>
      </c>
      <c r="D60" s="134" t="s">
        <v>228</v>
      </c>
      <c r="E60" s="31" t="s">
        <v>36</v>
      </c>
      <c r="F60" s="93"/>
      <c r="G60" s="43">
        <f>IF(E60="A",100%,IF(E60="B",66%,IF(E60="C",33%,IF(E60="D",0%))))</f>
        <v>1</v>
      </c>
      <c r="H60" s="189"/>
      <c r="I60" s="191"/>
    </row>
    <row r="61" spans="1:9" ht="106.2" customHeight="1" x14ac:dyDescent="0.3">
      <c r="A61" s="197"/>
      <c r="B61" s="70" t="s">
        <v>101</v>
      </c>
      <c r="C61" s="71" t="s">
        <v>60</v>
      </c>
      <c r="D61" s="120" t="s">
        <v>199</v>
      </c>
      <c r="E61" s="31" t="s">
        <v>36</v>
      </c>
      <c r="F61" s="93"/>
      <c r="G61" s="43">
        <f>IF(E61="A",100%,IF(E61="B",50%,0%))</f>
        <v>1</v>
      </c>
      <c r="H61" s="189"/>
      <c r="I61" s="191"/>
    </row>
    <row r="62" spans="1:9" ht="70.95" customHeight="1" x14ac:dyDescent="0.3">
      <c r="A62" s="197"/>
      <c r="B62" s="70" t="s">
        <v>105</v>
      </c>
      <c r="C62" s="73" t="s">
        <v>57</v>
      </c>
      <c r="D62" s="72" t="s">
        <v>106</v>
      </c>
      <c r="E62" s="32">
        <v>1</v>
      </c>
      <c r="F62" s="93"/>
      <c r="G62" s="43">
        <f>E62</f>
        <v>1</v>
      </c>
      <c r="H62" s="189"/>
      <c r="I62" s="191"/>
    </row>
    <row r="63" spans="1:9" ht="57.6" x14ac:dyDescent="0.3">
      <c r="A63" s="197"/>
      <c r="B63" s="70" t="s">
        <v>97</v>
      </c>
      <c r="C63" s="135" t="s">
        <v>69</v>
      </c>
      <c r="D63" s="134" t="s">
        <v>229</v>
      </c>
      <c r="E63" s="31" t="s">
        <v>36</v>
      </c>
      <c r="F63" s="93"/>
      <c r="G63" s="43">
        <f>IF(E63="A",100%,IF(E63="B",50%,0%))</f>
        <v>1</v>
      </c>
      <c r="H63" s="189"/>
      <c r="I63" s="191"/>
    </row>
    <row r="64" spans="1:9" ht="28.8" x14ac:dyDescent="0.3">
      <c r="A64" s="197"/>
      <c r="B64" s="74" t="s">
        <v>146</v>
      </c>
      <c r="C64" s="73" t="s">
        <v>57</v>
      </c>
      <c r="D64" s="99" t="s">
        <v>165</v>
      </c>
      <c r="E64" s="31"/>
      <c r="F64" s="93"/>
      <c r="G64" s="43"/>
      <c r="H64" s="189"/>
      <c r="I64" s="191"/>
    </row>
    <row r="65" spans="1:9" ht="28.8" x14ac:dyDescent="0.3">
      <c r="A65" s="197"/>
      <c r="B65" s="74" t="s">
        <v>166</v>
      </c>
      <c r="C65" s="73" t="s">
        <v>57</v>
      </c>
      <c r="D65" s="100" t="s">
        <v>167</v>
      </c>
      <c r="E65" s="32">
        <v>0.5</v>
      </c>
      <c r="F65" s="93"/>
      <c r="G65" s="43">
        <f>E65</f>
        <v>0.5</v>
      </c>
      <c r="H65" s="189"/>
      <c r="I65" s="191"/>
    </row>
    <row r="66" spans="1:9" ht="43.2" x14ac:dyDescent="0.3">
      <c r="A66" s="197"/>
      <c r="B66" s="75" t="s">
        <v>98</v>
      </c>
      <c r="C66" s="73" t="s">
        <v>73</v>
      </c>
      <c r="D66" s="134" t="s">
        <v>230</v>
      </c>
      <c r="E66" s="31" t="s">
        <v>36</v>
      </c>
      <c r="F66" s="93"/>
      <c r="G66" s="43">
        <f>IF(E66="A",100%,IF(E66="B",50%,0%))</f>
        <v>1</v>
      </c>
      <c r="H66" s="189"/>
      <c r="I66" s="191"/>
    </row>
    <row r="67" spans="1:9" ht="43.2" x14ac:dyDescent="0.3">
      <c r="A67" s="197"/>
      <c r="B67" s="70" t="s">
        <v>99</v>
      </c>
      <c r="C67" s="71" t="s">
        <v>60</v>
      </c>
      <c r="D67" s="108" t="s">
        <v>181</v>
      </c>
      <c r="E67" s="31" t="s">
        <v>36</v>
      </c>
      <c r="F67" s="93"/>
      <c r="G67" s="43">
        <f>IF(E67="A",100%,IF(E67="B",50%,0%))</f>
        <v>1</v>
      </c>
      <c r="H67" s="189"/>
      <c r="I67" s="191"/>
    </row>
    <row r="68" spans="1:9" ht="98.4" customHeight="1" x14ac:dyDescent="0.3">
      <c r="A68" s="197"/>
      <c r="B68" s="76" t="s">
        <v>102</v>
      </c>
      <c r="C68" s="73" t="s">
        <v>62</v>
      </c>
      <c r="D68" s="120" t="s">
        <v>196</v>
      </c>
      <c r="E68" s="31" t="s">
        <v>42</v>
      </c>
      <c r="F68" s="93"/>
      <c r="G68" s="43">
        <f>IF(E68="A",100%,IF(E68="B",66%,IF(E68="C",33%,IF(E68="D",0%))))</f>
        <v>0.33</v>
      </c>
      <c r="H68" s="189"/>
      <c r="I68" s="191"/>
    </row>
    <row r="69" spans="1:9" ht="28.8" x14ac:dyDescent="0.3">
      <c r="A69" s="197"/>
      <c r="B69" s="76" t="s">
        <v>137</v>
      </c>
      <c r="C69" s="112" t="s">
        <v>57</v>
      </c>
      <c r="D69" s="76" t="s">
        <v>197</v>
      </c>
      <c r="E69" s="31"/>
      <c r="F69" s="93"/>
      <c r="G69" s="43"/>
      <c r="H69" s="189"/>
      <c r="I69" s="191"/>
    </row>
    <row r="70" spans="1:9" ht="85.2" customHeight="1" x14ac:dyDescent="0.3">
      <c r="A70" s="198"/>
      <c r="B70" s="111" t="s">
        <v>186</v>
      </c>
      <c r="C70" s="135" t="s">
        <v>69</v>
      </c>
      <c r="D70" s="134" t="s">
        <v>231</v>
      </c>
      <c r="E70" s="31" t="s">
        <v>36</v>
      </c>
      <c r="F70" s="93"/>
      <c r="G70" s="43">
        <f>IF(E70="A",100%,IF(E70="B",50%,0%))</f>
        <v>1</v>
      </c>
      <c r="H70" s="190"/>
      <c r="I70" s="191"/>
    </row>
    <row r="71" spans="1:9" ht="64.95" customHeight="1" x14ac:dyDescent="0.3">
      <c r="A71" s="201" t="s">
        <v>53</v>
      </c>
      <c r="B71" s="77" t="s">
        <v>192</v>
      </c>
      <c r="C71" s="78" t="s">
        <v>69</v>
      </c>
      <c r="D71" s="79" t="s">
        <v>107</v>
      </c>
      <c r="E71" s="31" t="s">
        <v>36</v>
      </c>
      <c r="F71" s="93"/>
      <c r="G71" s="43">
        <f>IF(E71="A",100%,IF(E71="B",66%,IF(E71="C",33%,IF(E71="D",0%))))</f>
        <v>1</v>
      </c>
      <c r="H71" s="188">
        <f>AVERAGE(G71:G82)</f>
        <v>0.74399999999999999</v>
      </c>
      <c r="I71" s="191"/>
    </row>
    <row r="72" spans="1:9" ht="84.6" customHeight="1" x14ac:dyDescent="0.3">
      <c r="A72" s="202"/>
      <c r="B72" s="77" t="s">
        <v>178</v>
      </c>
      <c r="C72" s="78" t="s">
        <v>69</v>
      </c>
      <c r="D72" s="79" t="s">
        <v>176</v>
      </c>
      <c r="E72" s="31"/>
      <c r="F72" s="93"/>
      <c r="G72" s="43"/>
      <c r="H72" s="189"/>
      <c r="I72" s="191"/>
    </row>
    <row r="73" spans="1:9" ht="57.6" customHeight="1" x14ac:dyDescent="0.3">
      <c r="A73" s="202"/>
      <c r="B73" s="77" t="s">
        <v>179</v>
      </c>
      <c r="C73" s="78" t="s">
        <v>57</v>
      </c>
      <c r="D73" s="104" t="s">
        <v>177</v>
      </c>
      <c r="E73" s="32">
        <v>0.33</v>
      </c>
      <c r="F73" s="93"/>
      <c r="G73" s="43">
        <f>E73</f>
        <v>0.33</v>
      </c>
      <c r="H73" s="189"/>
      <c r="I73" s="191"/>
    </row>
    <row r="74" spans="1:9" ht="51.6" customHeight="1" x14ac:dyDescent="0.3">
      <c r="A74" s="202"/>
      <c r="B74" s="77" t="s">
        <v>108</v>
      </c>
      <c r="C74" s="80" t="s">
        <v>60</v>
      </c>
      <c r="D74" s="121" t="s">
        <v>198</v>
      </c>
      <c r="E74" s="31" t="s">
        <v>36</v>
      </c>
      <c r="F74" s="93"/>
      <c r="G74" s="43">
        <f>IF(E74="A",100%,IF(E74="B",50%,0%))</f>
        <v>1</v>
      </c>
      <c r="H74" s="189"/>
      <c r="I74" s="191"/>
    </row>
    <row r="75" spans="1:9" ht="72" x14ac:dyDescent="0.3">
      <c r="A75" s="202"/>
      <c r="B75" s="77" t="s">
        <v>148</v>
      </c>
      <c r="C75" s="78" t="s">
        <v>60</v>
      </c>
      <c r="D75" s="79" t="s">
        <v>113</v>
      </c>
      <c r="E75" s="31" t="s">
        <v>36</v>
      </c>
      <c r="F75" s="93"/>
      <c r="G75" s="43">
        <f>IF(E75="A",100%,IF(E75="B",50%,0%))</f>
        <v>1</v>
      </c>
      <c r="H75" s="189"/>
      <c r="I75" s="191"/>
    </row>
    <row r="76" spans="1:9" ht="57.6" x14ac:dyDescent="0.3">
      <c r="A76" s="202"/>
      <c r="B76" s="77" t="s">
        <v>109</v>
      </c>
      <c r="C76" s="78" t="s">
        <v>60</v>
      </c>
      <c r="D76" s="79" t="s">
        <v>110</v>
      </c>
      <c r="E76" s="31" t="s">
        <v>36</v>
      </c>
      <c r="F76" s="93"/>
      <c r="G76" s="43">
        <f>IF(E76="A",100%,IF(E76="B",50%,0%))</f>
        <v>1</v>
      </c>
      <c r="H76" s="189"/>
      <c r="I76" s="191"/>
    </row>
    <row r="77" spans="1:9" ht="57.6" x14ac:dyDescent="0.3">
      <c r="A77" s="202"/>
      <c r="B77" s="77" t="s">
        <v>111</v>
      </c>
      <c r="C77" s="136" t="s">
        <v>69</v>
      </c>
      <c r="D77" s="137" t="s">
        <v>232</v>
      </c>
      <c r="E77" s="31" t="s">
        <v>36</v>
      </c>
      <c r="F77" s="93"/>
      <c r="G77" s="43">
        <f>IF(E77="A",100%,IF(E77="B",50%,0%))</f>
        <v>1</v>
      </c>
      <c r="H77" s="189"/>
      <c r="I77" s="191"/>
    </row>
    <row r="78" spans="1:9" ht="43.2" x14ac:dyDescent="0.3">
      <c r="A78" s="202"/>
      <c r="B78" s="81" t="s">
        <v>149</v>
      </c>
      <c r="C78" s="78" t="s">
        <v>57</v>
      </c>
      <c r="D78" s="102" t="s">
        <v>174</v>
      </c>
      <c r="E78" s="32">
        <v>0.11</v>
      </c>
      <c r="F78" s="93"/>
      <c r="G78" s="43">
        <f>E78</f>
        <v>0.11</v>
      </c>
      <c r="H78" s="189"/>
      <c r="I78" s="191"/>
    </row>
    <row r="79" spans="1:9" ht="43.2" x14ac:dyDescent="0.3">
      <c r="A79" s="202"/>
      <c r="B79" s="82" t="s">
        <v>112</v>
      </c>
      <c r="C79" s="78" t="s">
        <v>73</v>
      </c>
      <c r="D79" s="137" t="s">
        <v>230</v>
      </c>
      <c r="E79" s="31" t="s">
        <v>36</v>
      </c>
      <c r="F79" s="93"/>
      <c r="G79" s="43">
        <f>IF(E79="A",100%,IF(E79="B",50%,0%))</f>
        <v>1</v>
      </c>
      <c r="H79" s="189"/>
      <c r="I79" s="191"/>
    </row>
    <row r="80" spans="1:9" ht="57.6" x14ac:dyDescent="0.3">
      <c r="A80" s="202"/>
      <c r="B80" s="82" t="s">
        <v>114</v>
      </c>
      <c r="C80" s="78" t="s">
        <v>60</v>
      </c>
      <c r="D80" s="79" t="s">
        <v>115</v>
      </c>
      <c r="E80" s="31"/>
      <c r="F80" s="93"/>
      <c r="G80" s="43"/>
      <c r="H80" s="189"/>
      <c r="I80" s="191"/>
    </row>
    <row r="81" spans="1:9" ht="88.95" customHeight="1" x14ac:dyDescent="0.3">
      <c r="A81" s="202"/>
      <c r="B81" s="77" t="s">
        <v>116</v>
      </c>
      <c r="C81" s="136" t="s">
        <v>69</v>
      </c>
      <c r="D81" s="137" t="s">
        <v>233</v>
      </c>
      <c r="E81" s="31" t="s">
        <v>36</v>
      </c>
      <c r="F81" s="93"/>
      <c r="G81" s="43">
        <f>IF(E81="A",100%,IF(E81="B",50%,0%))</f>
        <v>1</v>
      </c>
      <c r="H81" s="189"/>
      <c r="I81" s="191"/>
    </row>
    <row r="82" spans="1:9" ht="45" customHeight="1" x14ac:dyDescent="0.3">
      <c r="A82" s="203"/>
      <c r="B82" s="83" t="s">
        <v>117</v>
      </c>
      <c r="C82" s="78" t="s">
        <v>80</v>
      </c>
      <c r="D82" s="79" t="s">
        <v>118</v>
      </c>
      <c r="E82" s="84">
        <v>0</v>
      </c>
      <c r="F82" s="93"/>
      <c r="G82" s="43">
        <f>E82</f>
        <v>0</v>
      </c>
      <c r="H82" s="190"/>
      <c r="I82" s="191"/>
    </row>
    <row r="83" spans="1:9" x14ac:dyDescent="0.3">
      <c r="A83" s="1"/>
      <c r="B83" s="36"/>
      <c r="C83" s="54"/>
      <c r="D83" s="36"/>
    </row>
    <row r="84" spans="1:9" x14ac:dyDescent="0.3">
      <c r="A84" s="1"/>
      <c r="B84" s="36"/>
      <c r="C84" s="54"/>
      <c r="D84" s="36"/>
    </row>
    <row r="85" spans="1:9" x14ac:dyDescent="0.3">
      <c r="A85" s="1"/>
      <c r="B85" s="36"/>
      <c r="C85" s="54"/>
      <c r="D85" s="36"/>
    </row>
    <row r="86" spans="1:9" x14ac:dyDescent="0.3">
      <c r="A86" s="1"/>
      <c r="B86" s="36"/>
      <c r="C86" s="54"/>
      <c r="D86" s="36"/>
    </row>
  </sheetData>
  <autoFilter ref="A1:D70" xr:uid="{00000000-0009-0000-0000-000000000000}"/>
  <dataConsolidate/>
  <mergeCells count="13">
    <mergeCell ref="A42:A55"/>
    <mergeCell ref="A56:A70"/>
    <mergeCell ref="A2:A12"/>
    <mergeCell ref="A71:A82"/>
    <mergeCell ref="A13:A25"/>
    <mergeCell ref="A26:A41"/>
    <mergeCell ref="H56:H70"/>
    <mergeCell ref="H71:H82"/>
    <mergeCell ref="I2:I82"/>
    <mergeCell ref="H2:H12"/>
    <mergeCell ref="H42:H55"/>
    <mergeCell ref="H13:H25"/>
    <mergeCell ref="H26:H41"/>
  </mergeCells>
  <dataValidations count="6">
    <dataValidation type="list" allowBlank="1" showInputMessage="1" showErrorMessage="1" sqref="E32:E33 E56:E57 E54 E36 E52" xr:uid="{00000000-0002-0000-0000-000001000000}">
      <formula1>"A, B, C, D, E"</formula1>
    </dataValidation>
    <dataValidation type="list" allowBlank="1" showInputMessage="1" showErrorMessage="1" sqref="E79:E81 E13 E15 E17:E18 E28:E30 E35 E41 E74:E77 E51 E48:E49 E59 E63:E64 E61 E66:E67 E3:E4 E53 E37 E70 E6:E11 E23:E26" xr:uid="{38AD607E-B5BF-488A-92AD-4F6C78A9A6FC}">
      <formula1>"A,B,C"</formula1>
    </dataValidation>
    <dataValidation type="list" allowBlank="1" showInputMessage="1" showErrorMessage="1" sqref="E38 E19:E20 E42:E43 E68:E69 E12 E2 E14" xr:uid="{BA6CF9A8-1F8C-492E-B98E-DA145BA5A99D}">
      <formula1>"A, B, C, D"</formula1>
    </dataValidation>
    <dataValidation type="list" allowBlank="1" showInputMessage="1" showErrorMessage="1" sqref="E71:E72 E21 E60" xr:uid="{142CC407-FA07-48E8-A4B4-371FD1906291}">
      <formula1>"A, B, C, D,"</formula1>
    </dataValidation>
    <dataValidation type="list" allowBlank="1" showInputMessage="1" showErrorMessage="1" sqref="E31 E27" xr:uid="{28E07335-0D59-4C49-B3E7-831F644EB0E7}">
      <formula1>"A, B, C, D,E"</formula1>
    </dataValidation>
    <dataValidation type="list" allowBlank="1" showInputMessage="1" showErrorMessage="1" sqref="E39:E40" xr:uid="{374A3913-0305-4117-877B-82B1A27B2BCA}">
      <formula1>"A,B"</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E956-04B7-4E1B-B7D8-ACCBB07C5256}">
  <sheetPr>
    <tabColor rgb="FFFFB400"/>
  </sheetPr>
  <dimension ref="A1:H14"/>
  <sheetViews>
    <sheetView topLeftCell="D1" zoomScale="90" zoomScaleNormal="90" zoomScaleSheetLayoutView="30" workbookViewId="0">
      <selection activeCell="E2" sqref="E2"/>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128.4" customHeight="1" x14ac:dyDescent="0.3">
      <c r="A2" s="206" t="s">
        <v>147</v>
      </c>
      <c r="B2" s="181" t="s">
        <v>71</v>
      </c>
      <c r="C2" s="146" t="s">
        <v>62</v>
      </c>
      <c r="D2" s="147" t="s">
        <v>203</v>
      </c>
      <c r="E2" s="141"/>
      <c r="F2" s="142"/>
      <c r="G2" s="43" t="b">
        <f>IF(E2="A",100%,IF(E2="B",66%,IF(E2="C",33%,IF(E2="D",0%))))</f>
        <v>0</v>
      </c>
      <c r="H2" s="189">
        <f>AVERAGE(G2:G12)</f>
        <v>0</v>
      </c>
    </row>
    <row r="3" spans="1:8" ht="99" customHeight="1" x14ac:dyDescent="0.3">
      <c r="A3" s="206"/>
      <c r="B3" s="181" t="s">
        <v>125</v>
      </c>
      <c r="C3" s="148" t="s">
        <v>62</v>
      </c>
      <c r="D3" s="147" t="s">
        <v>204</v>
      </c>
      <c r="E3" s="141"/>
      <c r="F3" s="142"/>
      <c r="G3" s="43">
        <f>IF(E3="A",100%,IF(E3="B",50%,0%))</f>
        <v>0</v>
      </c>
      <c r="H3" s="189"/>
    </row>
    <row r="4" spans="1:8" ht="81" customHeight="1" x14ac:dyDescent="0.3">
      <c r="A4" s="206"/>
      <c r="B4" s="181" t="s">
        <v>72</v>
      </c>
      <c r="C4" s="148" t="s">
        <v>205</v>
      </c>
      <c r="D4" s="147" t="s">
        <v>206</v>
      </c>
      <c r="E4" s="141"/>
      <c r="F4" s="142"/>
      <c r="G4" s="43">
        <f>IF(E4="A",100%,IF(E4="B",50%,0%))</f>
        <v>0</v>
      </c>
      <c r="H4" s="189"/>
    </row>
    <row r="5" spans="1:8" ht="72" customHeight="1" x14ac:dyDescent="0.3">
      <c r="A5" s="206"/>
      <c r="B5" s="181" t="s">
        <v>126</v>
      </c>
      <c r="C5" s="146" t="s">
        <v>57</v>
      </c>
      <c r="D5" s="185" t="s">
        <v>234</v>
      </c>
      <c r="E5" s="143"/>
      <c r="F5" s="142"/>
      <c r="G5" s="43">
        <f>E5</f>
        <v>0</v>
      </c>
      <c r="H5" s="189"/>
    </row>
    <row r="6" spans="1:8" ht="72" x14ac:dyDescent="0.3">
      <c r="A6" s="206"/>
      <c r="B6" s="181" t="s">
        <v>183</v>
      </c>
      <c r="C6" s="149" t="s">
        <v>195</v>
      </c>
      <c r="D6" s="147" t="s">
        <v>207</v>
      </c>
      <c r="E6" s="141"/>
      <c r="F6" s="142"/>
      <c r="G6" s="43">
        <f t="shared" ref="G6:G11" si="0">IF(E6="A",100%,IF(E6="B",50%,0%))</f>
        <v>0</v>
      </c>
      <c r="H6" s="189"/>
    </row>
    <row r="7" spans="1:8" ht="97.95" customHeight="1" x14ac:dyDescent="0.3">
      <c r="A7" s="206"/>
      <c r="B7" s="181" t="s">
        <v>155</v>
      </c>
      <c r="C7" s="148" t="s">
        <v>208</v>
      </c>
      <c r="D7" s="147" t="s">
        <v>210</v>
      </c>
      <c r="E7" s="141"/>
      <c r="F7" s="144"/>
      <c r="G7" s="43">
        <f t="shared" si="0"/>
        <v>0</v>
      </c>
      <c r="H7" s="189"/>
    </row>
    <row r="8" spans="1:8" ht="46.2" customHeight="1" x14ac:dyDescent="0.3">
      <c r="A8" s="206"/>
      <c r="B8" s="182" t="s">
        <v>131</v>
      </c>
      <c r="C8" s="146" t="s">
        <v>74</v>
      </c>
      <c r="D8" s="147" t="s">
        <v>209</v>
      </c>
      <c r="E8" s="141"/>
      <c r="F8" s="144"/>
      <c r="G8" s="43">
        <f t="shared" si="0"/>
        <v>0</v>
      </c>
      <c r="H8" s="189"/>
    </row>
    <row r="9" spans="1:8" ht="57.6" x14ac:dyDescent="0.3">
      <c r="A9" s="206"/>
      <c r="B9" s="182" t="s">
        <v>130</v>
      </c>
      <c r="C9" s="148" t="s">
        <v>195</v>
      </c>
      <c r="D9" s="147" t="s">
        <v>211</v>
      </c>
      <c r="E9" s="141"/>
      <c r="F9" s="144"/>
      <c r="G9" s="43">
        <f t="shared" si="0"/>
        <v>0</v>
      </c>
      <c r="H9" s="189"/>
    </row>
    <row r="10" spans="1:8" ht="92.4" customHeight="1" x14ac:dyDescent="0.3">
      <c r="A10" s="206"/>
      <c r="B10" s="181" t="s">
        <v>129</v>
      </c>
      <c r="C10" s="148" t="s">
        <v>69</v>
      </c>
      <c r="D10" s="147" t="s">
        <v>212</v>
      </c>
      <c r="E10" s="141"/>
      <c r="F10" s="144"/>
      <c r="G10" s="43">
        <f t="shared" si="0"/>
        <v>0</v>
      </c>
      <c r="H10" s="189"/>
    </row>
    <row r="11" spans="1:8" ht="88.95" customHeight="1" x14ac:dyDescent="0.3">
      <c r="A11" s="206"/>
      <c r="B11" s="182" t="s">
        <v>132</v>
      </c>
      <c r="C11" s="148" t="s">
        <v>62</v>
      </c>
      <c r="D11" s="147" t="s">
        <v>214</v>
      </c>
      <c r="E11" s="141"/>
      <c r="F11" s="141"/>
      <c r="G11" s="43">
        <f t="shared" si="0"/>
        <v>0</v>
      </c>
      <c r="H11" s="189"/>
    </row>
    <row r="12" spans="1:8" ht="60" customHeight="1" x14ac:dyDescent="0.3">
      <c r="A12" s="207"/>
      <c r="B12" s="182" t="s">
        <v>133</v>
      </c>
      <c r="C12" s="148" t="s">
        <v>62</v>
      </c>
      <c r="D12" s="150" t="s">
        <v>201</v>
      </c>
      <c r="E12" s="141"/>
      <c r="F12" s="144"/>
      <c r="G12" s="43" t="b">
        <f>IF(E12="A",100%,IF(E12="B",66%,IF(E12="C",33%,IF(E12="D",0%))))</f>
        <v>0</v>
      </c>
      <c r="H12" s="190"/>
    </row>
    <row r="13" spans="1:8" x14ac:dyDescent="0.3">
      <c r="A13" s="1"/>
      <c r="B13" s="36"/>
      <c r="C13" s="54"/>
      <c r="D13" s="36"/>
    </row>
    <row r="14" spans="1:8" x14ac:dyDescent="0.3">
      <c r="A14" s="1"/>
      <c r="B14" s="36"/>
      <c r="C14" s="54"/>
      <c r="D14" s="36"/>
    </row>
  </sheetData>
  <autoFilter ref="A1:D12" xr:uid="{00000000-0009-0000-0000-000000000000}"/>
  <dataConsolidate/>
  <mergeCells count="2">
    <mergeCell ref="A2:A12"/>
    <mergeCell ref="H2:H12"/>
  </mergeCells>
  <dataValidations count="2">
    <dataValidation type="list" allowBlank="1" showInputMessage="1" showErrorMessage="1" sqref="E12 E2" xr:uid="{E800B65E-B066-42AF-8FAF-DF022ADFA975}">
      <formula1>"A, B, C, D"</formula1>
    </dataValidation>
    <dataValidation type="list" allowBlank="1" showInputMessage="1" showErrorMessage="1" sqref="E3:E4 E6:E11" xr:uid="{82EDDDE5-EAF8-4E0D-97C1-4786183FD9CC}">
      <formula1>"A,B,C"</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E149B-27A1-406C-854A-85A0595CA78C}">
  <sheetPr>
    <tabColor rgb="FFFFB400"/>
  </sheetPr>
  <dimension ref="A1:H17"/>
  <sheetViews>
    <sheetView zoomScale="80" zoomScaleNormal="80" zoomScaleSheetLayoutView="30" workbookViewId="0">
      <selection activeCell="E2" sqref="E2:E13"/>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64.95" customHeight="1" x14ac:dyDescent="0.3">
      <c r="A2" s="208" t="s">
        <v>50</v>
      </c>
      <c r="B2" s="174" t="s">
        <v>168</v>
      </c>
      <c r="C2" s="151" t="s">
        <v>60</v>
      </c>
      <c r="D2" s="152" t="s">
        <v>213</v>
      </c>
      <c r="E2" s="141"/>
      <c r="F2" s="144"/>
      <c r="G2" s="43">
        <f>IF(E2="A",100%,IF(E2="B",50%,0%))</f>
        <v>0</v>
      </c>
      <c r="H2" s="192">
        <f>AVERAGE(G2:G13)</f>
        <v>0</v>
      </c>
    </row>
    <row r="3" spans="1:8" ht="106.2" customHeight="1" x14ac:dyDescent="0.3">
      <c r="A3" s="208"/>
      <c r="B3" s="174" t="s">
        <v>119</v>
      </c>
      <c r="C3" s="146" t="s">
        <v>69</v>
      </c>
      <c r="D3" s="153" t="s">
        <v>202</v>
      </c>
      <c r="E3" s="141"/>
      <c r="F3" s="144"/>
      <c r="G3" s="43" t="b">
        <f>IF(E3="A",100%,IF(E3="B",66%,IF(E3="C",33%,IF(E3="D",0%))))</f>
        <v>0</v>
      </c>
      <c r="H3" s="192"/>
    </row>
    <row r="4" spans="1:8" ht="57.6" x14ac:dyDescent="0.3">
      <c r="A4" s="208"/>
      <c r="B4" s="174" t="s">
        <v>70</v>
      </c>
      <c r="C4" s="148" t="s">
        <v>69</v>
      </c>
      <c r="D4" s="152" t="s">
        <v>215</v>
      </c>
      <c r="E4" s="141"/>
      <c r="F4" s="144"/>
      <c r="G4" s="43">
        <f>IF(E4="A",100%,IF(E4="B",50%,0%))</f>
        <v>0</v>
      </c>
      <c r="H4" s="192"/>
    </row>
    <row r="5" spans="1:8" ht="28.8" x14ac:dyDescent="0.3">
      <c r="A5" s="208"/>
      <c r="B5" s="174" t="s">
        <v>134</v>
      </c>
      <c r="C5" s="154" t="s">
        <v>57</v>
      </c>
      <c r="D5" s="155" t="s">
        <v>184</v>
      </c>
      <c r="E5" s="143"/>
      <c r="F5" s="144"/>
      <c r="G5" s="43">
        <f>E5</f>
        <v>0</v>
      </c>
      <c r="H5" s="192"/>
    </row>
    <row r="6" spans="1:8" ht="43.2" x14ac:dyDescent="0.3">
      <c r="A6" s="208"/>
      <c r="B6" s="174" t="s">
        <v>185</v>
      </c>
      <c r="C6" s="146" t="s">
        <v>73</v>
      </c>
      <c r="D6" s="186" t="s">
        <v>235</v>
      </c>
      <c r="E6" s="141"/>
      <c r="F6" s="144"/>
      <c r="G6" s="43">
        <f>IF(E6="A",100%,IF(E6="B",50%,0%))</f>
        <v>0</v>
      </c>
      <c r="H6" s="192"/>
    </row>
    <row r="7" spans="1:8" ht="43.2" x14ac:dyDescent="0.3">
      <c r="A7" s="208"/>
      <c r="B7" s="174" t="s">
        <v>81</v>
      </c>
      <c r="C7" s="151" t="s">
        <v>60</v>
      </c>
      <c r="D7" s="156" t="s">
        <v>181</v>
      </c>
      <c r="E7" s="141"/>
      <c r="F7" s="144"/>
      <c r="G7" s="43">
        <f>IF(E7="A",100%,IF(E7="B",50%,0%))</f>
        <v>0</v>
      </c>
      <c r="H7" s="192"/>
    </row>
    <row r="8" spans="1:8" ht="98.4" customHeight="1" x14ac:dyDescent="0.3">
      <c r="A8" s="208"/>
      <c r="B8" s="174" t="s">
        <v>76</v>
      </c>
      <c r="C8" s="146" t="s">
        <v>62</v>
      </c>
      <c r="D8" s="158" t="s">
        <v>136</v>
      </c>
      <c r="E8" s="141"/>
      <c r="F8" s="141"/>
      <c r="G8" s="43" t="b">
        <f>IF(E8="A",100%,IF(E8="B",66%,IF(E8="C",33%,IF(E8="D",0%))))</f>
        <v>0</v>
      </c>
      <c r="H8" s="192"/>
    </row>
    <row r="9" spans="1:8" ht="98.4" customHeight="1" x14ac:dyDescent="0.3">
      <c r="A9" s="208"/>
      <c r="B9" s="174" t="s">
        <v>96</v>
      </c>
      <c r="C9" s="146" t="s">
        <v>62</v>
      </c>
      <c r="D9" s="153" t="s">
        <v>194</v>
      </c>
      <c r="E9" s="141"/>
      <c r="F9" s="141"/>
      <c r="G9" s="43" t="b">
        <f>IF(E9="A",100%,IF(E9="B",66%,IF(E9="C",33%,IF(E9="D",0%))))</f>
        <v>0</v>
      </c>
      <c r="H9" s="192"/>
    </row>
    <row r="10" spans="1:8" ht="57.6" x14ac:dyDescent="0.3">
      <c r="A10" s="208"/>
      <c r="B10" s="174" t="s">
        <v>75</v>
      </c>
      <c r="C10" s="151" t="s">
        <v>62</v>
      </c>
      <c r="D10" s="159" t="s">
        <v>169</v>
      </c>
      <c r="E10" s="141"/>
      <c r="F10" s="141"/>
      <c r="G10" s="43" t="b">
        <f>IF(E10="A",100%,IF(E10="B",66%,IF(E10="C",33%,IF(E10="D",0%))))</f>
        <v>0</v>
      </c>
      <c r="H10" s="192"/>
    </row>
    <row r="11" spans="1:8" ht="67.95" customHeight="1" x14ac:dyDescent="0.3">
      <c r="A11" s="208"/>
      <c r="B11" s="174" t="s">
        <v>77</v>
      </c>
      <c r="C11" s="146" t="s">
        <v>78</v>
      </c>
      <c r="D11" s="160" t="s">
        <v>79</v>
      </c>
      <c r="E11" s="143"/>
      <c r="F11" s="144"/>
      <c r="G11" s="43">
        <f>E11</f>
        <v>0</v>
      </c>
      <c r="H11" s="192"/>
    </row>
    <row r="12" spans="1:8" ht="93.6" customHeight="1" x14ac:dyDescent="0.3">
      <c r="A12" s="208"/>
      <c r="B12" s="178" t="s">
        <v>135</v>
      </c>
      <c r="C12" s="148" t="s">
        <v>69</v>
      </c>
      <c r="D12" s="152" t="s">
        <v>220</v>
      </c>
      <c r="E12" s="141"/>
      <c r="F12" s="144"/>
      <c r="G12" s="43">
        <f>IF(E12="A",100%,IF(E12="B",50%,0%))</f>
        <v>0</v>
      </c>
      <c r="H12" s="192"/>
    </row>
    <row r="13" spans="1:8" ht="95.4" customHeight="1" x14ac:dyDescent="0.3">
      <c r="A13" s="208"/>
      <c r="B13" s="178" t="s">
        <v>186</v>
      </c>
      <c r="C13" s="148" t="s">
        <v>69</v>
      </c>
      <c r="D13" s="152" t="s">
        <v>219</v>
      </c>
      <c r="E13" s="141"/>
      <c r="F13" s="144"/>
      <c r="G13" s="43">
        <f>IF(E13="A",100%,IF(E13="B",75%,IF(E13="C",50%,IF(E13="D",25%,0%))))</f>
        <v>0</v>
      </c>
      <c r="H13" s="192"/>
    </row>
    <row r="14" spans="1:8" x14ac:dyDescent="0.3">
      <c r="A14" s="1"/>
      <c r="B14" s="36"/>
      <c r="C14" s="54"/>
      <c r="D14" s="36"/>
    </row>
    <row r="15" spans="1:8" x14ac:dyDescent="0.3">
      <c r="A15" s="1"/>
      <c r="B15" s="36"/>
      <c r="C15" s="54"/>
      <c r="D15" s="36"/>
    </row>
    <row r="16" spans="1:8" x14ac:dyDescent="0.3">
      <c r="A16" s="1"/>
      <c r="B16" s="36"/>
      <c r="C16" s="54"/>
      <c r="D16" s="36"/>
    </row>
    <row r="17" spans="1:4" x14ac:dyDescent="0.3">
      <c r="A17" s="1"/>
      <c r="B17" s="36"/>
      <c r="C17" s="54"/>
      <c r="D17" s="36"/>
    </row>
  </sheetData>
  <autoFilter ref="A1:D13" xr:uid="{00000000-0009-0000-0000-000000000000}"/>
  <dataConsolidate/>
  <mergeCells count="2">
    <mergeCell ref="A2:A13"/>
    <mergeCell ref="H2:H13"/>
  </mergeCells>
  <dataValidations count="3">
    <dataValidation type="list" allowBlank="1" showInputMessage="1" showErrorMessage="1" sqref="E2 E4 E6:E7 E12:E13" xr:uid="{1CA81218-C3B7-47B6-B9DF-72F3D4C82C6A}">
      <formula1>"A,B,C"</formula1>
    </dataValidation>
    <dataValidation type="list" allowBlank="1" showInputMessage="1" showErrorMessage="1" sqref="E8:E9 E3" xr:uid="{26CDDA36-1E45-4260-B7A3-37F39BCBB0AB}">
      <formula1>"A, B, C, D"</formula1>
    </dataValidation>
    <dataValidation type="list" allowBlank="1" showInputMessage="1" showErrorMessage="1" sqref="E10" xr:uid="{34B9FE6E-170C-4761-A8BA-E9F7A1817E06}">
      <formula1>"A, B, C, D,"</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6207-CFAB-4ABF-9A63-8624ACE52592}">
  <sheetPr>
    <tabColor rgb="FFFFB400"/>
  </sheetPr>
  <dimension ref="A1:H21"/>
  <sheetViews>
    <sheetView topLeftCell="B1" zoomScale="80" zoomScaleNormal="80" zoomScaleSheetLayoutView="30" workbookViewId="0">
      <selection activeCell="F6" sqref="F3:F6"/>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73.5" customHeight="1" x14ac:dyDescent="0.3">
      <c r="A2" s="209" t="s">
        <v>51</v>
      </c>
      <c r="B2" s="174" t="s">
        <v>139</v>
      </c>
      <c r="C2" s="148" t="s">
        <v>69</v>
      </c>
      <c r="D2" s="152" t="s">
        <v>217</v>
      </c>
      <c r="E2" s="141"/>
      <c r="F2" s="141"/>
      <c r="G2" s="43">
        <f>IF(E2="A",100%,IF(E2="B",50%,0%))</f>
        <v>0</v>
      </c>
      <c r="H2" s="188">
        <f>AVERAGE(G2:G17)</f>
        <v>0</v>
      </c>
    </row>
    <row r="3" spans="1:8" ht="72" x14ac:dyDescent="0.3">
      <c r="A3" s="209"/>
      <c r="B3" s="174" t="s">
        <v>157</v>
      </c>
      <c r="C3" s="151" t="s">
        <v>59</v>
      </c>
      <c r="D3" s="162" t="s">
        <v>58</v>
      </c>
      <c r="E3" s="141"/>
      <c r="F3" s="141"/>
      <c r="G3" s="43">
        <f>IF(E3="A",100%,IF(E3="B",75%,IF(E3="C",50%,IF(E3="D",25%,0%))))</f>
        <v>0</v>
      </c>
      <c r="H3" s="189"/>
    </row>
    <row r="4" spans="1:8" ht="43.2" x14ac:dyDescent="0.3">
      <c r="A4" s="209"/>
      <c r="B4" s="174" t="s">
        <v>236</v>
      </c>
      <c r="C4" s="151" t="s">
        <v>60</v>
      </c>
      <c r="D4" s="156" t="s">
        <v>181</v>
      </c>
      <c r="E4" s="141"/>
      <c r="F4" s="144"/>
      <c r="G4" s="43">
        <f>IF(E4="A",100%,IF(E4="B",75%,IF(E4="C",50%,IF(E4="D",25%,0%))))</f>
        <v>0</v>
      </c>
      <c r="H4" s="189"/>
    </row>
    <row r="5" spans="1:8" ht="43.2" x14ac:dyDescent="0.3">
      <c r="A5" s="209"/>
      <c r="B5" s="174" t="s">
        <v>237</v>
      </c>
      <c r="C5" s="151" t="s">
        <v>60</v>
      </c>
      <c r="D5" s="163" t="s">
        <v>128</v>
      </c>
      <c r="E5" s="141"/>
      <c r="F5" s="144"/>
      <c r="G5" s="43">
        <f>IF(E5="A",100%,IF(E5="B",50%,0%))</f>
        <v>0</v>
      </c>
      <c r="H5" s="189"/>
    </row>
    <row r="6" spans="1:8" ht="72" x14ac:dyDescent="0.3">
      <c r="A6" s="209"/>
      <c r="B6" s="174" t="s">
        <v>140</v>
      </c>
      <c r="C6" s="148" t="s">
        <v>69</v>
      </c>
      <c r="D6" s="152" t="s">
        <v>218</v>
      </c>
      <c r="E6" s="141"/>
      <c r="F6" s="144"/>
      <c r="G6" s="43">
        <f>IF(E6="A",100%,IF(E6="B",50%,0%))</f>
        <v>0</v>
      </c>
      <c r="H6" s="189"/>
    </row>
    <row r="7" spans="1:8" ht="72" x14ac:dyDescent="0.3">
      <c r="A7" s="209"/>
      <c r="B7" s="174" t="s">
        <v>158</v>
      </c>
      <c r="C7" s="151" t="s">
        <v>59</v>
      </c>
      <c r="D7" s="162" t="s">
        <v>61</v>
      </c>
      <c r="E7" s="141"/>
      <c r="F7" s="144"/>
      <c r="G7" s="43">
        <f>IF(E7="A",100%,IF(E7="B",75%,IF(E7="C",50%,IF(E7="D",25%,0%))))</f>
        <v>0</v>
      </c>
      <c r="H7" s="189"/>
    </row>
    <row r="8" spans="1:8" ht="57.6" x14ac:dyDescent="0.3">
      <c r="A8" s="209"/>
      <c r="B8" s="174" t="s">
        <v>82</v>
      </c>
      <c r="C8" s="151" t="s">
        <v>62</v>
      </c>
      <c r="D8" s="153" t="s">
        <v>200</v>
      </c>
      <c r="E8" s="141"/>
      <c r="F8" s="144"/>
      <c r="G8" s="43" t="b">
        <f>IF(E8="A",100%,IF(E8="B",66%,IF(E8="C",33%,IF(E8="D",0%))))</f>
        <v>0</v>
      </c>
      <c r="H8" s="189"/>
    </row>
    <row r="9" spans="1:8" ht="28.8" x14ac:dyDescent="0.3">
      <c r="A9" s="209"/>
      <c r="B9" s="174" t="s">
        <v>161</v>
      </c>
      <c r="C9" s="146" t="s">
        <v>57</v>
      </c>
      <c r="D9" s="164" t="s">
        <v>162</v>
      </c>
      <c r="E9" s="141"/>
      <c r="F9" s="144"/>
      <c r="G9" s="43"/>
      <c r="H9" s="189"/>
    </row>
    <row r="10" spans="1:8" ht="77.400000000000006" customHeight="1" x14ac:dyDescent="0.3">
      <c r="A10" s="209"/>
      <c r="B10" s="174" t="s">
        <v>163</v>
      </c>
      <c r="C10" s="146" t="s">
        <v>57</v>
      </c>
      <c r="D10" s="165" t="s">
        <v>182</v>
      </c>
      <c r="E10" s="143"/>
      <c r="F10" s="144"/>
      <c r="G10" s="43">
        <f>E10</f>
        <v>0</v>
      </c>
      <c r="H10" s="189"/>
    </row>
    <row r="11" spans="1:8" ht="71.400000000000006" customHeight="1" x14ac:dyDescent="0.3">
      <c r="A11" s="209"/>
      <c r="B11" s="174" t="s">
        <v>141</v>
      </c>
      <c r="C11" s="148" t="s">
        <v>208</v>
      </c>
      <c r="D11" s="147" t="s">
        <v>222</v>
      </c>
      <c r="E11" s="141"/>
      <c r="F11" s="144"/>
      <c r="G11" s="43">
        <f>IF(E11="A",100%,IF(E11="B",50%,0%))</f>
        <v>0</v>
      </c>
      <c r="H11" s="189"/>
    </row>
    <row r="12" spans="1:8" ht="72" x14ac:dyDescent="0.3">
      <c r="A12" s="209"/>
      <c r="B12" s="178" t="s">
        <v>170</v>
      </c>
      <c r="C12" s="151" t="s">
        <v>59</v>
      </c>
      <c r="D12" s="162" t="s">
        <v>63</v>
      </c>
      <c r="E12" s="141"/>
      <c r="F12" s="144"/>
      <c r="G12" s="43">
        <f t="shared" ref="G12" si="0">IF(E12="A",100%,IF(E12="B",75%,IF(E12="C",50%,IF(E12="D",25%,0%))))</f>
        <v>0</v>
      </c>
      <c r="H12" s="189"/>
    </row>
    <row r="13" spans="1:8" ht="70.2" customHeight="1" x14ac:dyDescent="0.3">
      <c r="A13" s="209"/>
      <c r="B13" s="178" t="s">
        <v>153</v>
      </c>
      <c r="C13" s="148" t="s">
        <v>69</v>
      </c>
      <c r="D13" s="152" t="s">
        <v>221</v>
      </c>
      <c r="E13" s="141"/>
      <c r="F13" s="144"/>
      <c r="G13" s="43">
        <f>IF(E13="A",100%,IF(E13="B",50%,0%))</f>
        <v>0</v>
      </c>
      <c r="H13" s="189"/>
    </row>
    <row r="14" spans="1:8" ht="86.4" x14ac:dyDescent="0.3">
      <c r="A14" s="209"/>
      <c r="B14" s="178" t="s">
        <v>151</v>
      </c>
      <c r="C14" s="161" t="s">
        <v>69</v>
      </c>
      <c r="D14" s="152" t="s">
        <v>223</v>
      </c>
      <c r="E14" s="141"/>
      <c r="F14" s="144"/>
      <c r="G14" s="43" t="b">
        <f>IF(E14="A",100%,IF(E14="B",66%,IF(E14="C",33%,IF(E14="D",0%))))</f>
        <v>0</v>
      </c>
      <c r="H14" s="189"/>
    </row>
    <row r="15" spans="1:8" ht="57.6" x14ac:dyDescent="0.3">
      <c r="A15" s="209"/>
      <c r="B15" s="178" t="s">
        <v>152</v>
      </c>
      <c r="C15" s="154" t="s">
        <v>69</v>
      </c>
      <c r="D15" s="166" t="s">
        <v>187</v>
      </c>
      <c r="E15" s="141"/>
      <c r="F15" s="144"/>
      <c r="G15" s="43" t="b">
        <f>IF(E15="A",100%,IF(E15="B",0%))</f>
        <v>0</v>
      </c>
      <c r="H15" s="189"/>
    </row>
    <row r="16" spans="1:8" ht="57.6" x14ac:dyDescent="0.3">
      <c r="A16" s="209"/>
      <c r="B16" s="178" t="s">
        <v>150</v>
      </c>
      <c r="C16" s="154" t="s">
        <v>69</v>
      </c>
      <c r="D16" s="166" t="s">
        <v>187</v>
      </c>
      <c r="E16" s="141"/>
      <c r="F16" s="144"/>
      <c r="G16" s="43" t="b">
        <f>IF(E16="A",100%,IF(E16="B",0%))</f>
        <v>0</v>
      </c>
      <c r="H16" s="189"/>
    </row>
    <row r="17" spans="1:8" ht="43.2" x14ac:dyDescent="0.3">
      <c r="A17" s="209"/>
      <c r="B17" s="178" t="s">
        <v>66</v>
      </c>
      <c r="C17" s="151" t="s">
        <v>60</v>
      </c>
      <c r="D17" s="160" t="s">
        <v>67</v>
      </c>
      <c r="E17" s="141"/>
      <c r="F17" s="144"/>
      <c r="G17" s="43">
        <f>IF(E17="A",100%,IF(E17="B",50%,0%))</f>
        <v>0</v>
      </c>
      <c r="H17" s="190"/>
    </row>
    <row r="18" spans="1:8" x14ac:dyDescent="0.3">
      <c r="A18" s="1"/>
      <c r="B18" s="36"/>
      <c r="C18" s="54"/>
      <c r="D18" s="36"/>
    </row>
    <row r="19" spans="1:8" x14ac:dyDescent="0.3">
      <c r="A19" s="1"/>
      <c r="B19" s="36"/>
      <c r="C19" s="54"/>
      <c r="D19" s="36"/>
    </row>
    <row r="20" spans="1:8" x14ac:dyDescent="0.3">
      <c r="A20" s="1"/>
      <c r="B20" s="36"/>
      <c r="C20" s="54"/>
      <c r="D20" s="36"/>
    </row>
    <row r="21" spans="1:8" x14ac:dyDescent="0.3">
      <c r="A21" s="1"/>
      <c r="B21" s="36"/>
      <c r="C21" s="54"/>
      <c r="D21" s="36"/>
    </row>
  </sheetData>
  <autoFilter ref="A1:D17" xr:uid="{00000000-0009-0000-0000-000000000000}"/>
  <dataConsolidate/>
  <mergeCells count="2">
    <mergeCell ref="A2:A17"/>
    <mergeCell ref="H2:H17"/>
  </mergeCells>
  <dataValidations count="5">
    <dataValidation type="list" allowBlank="1" showInputMessage="1" showErrorMessage="1" sqref="E15:E16" xr:uid="{75A13353-5049-4FF6-AA1C-2059826FF505}">
      <formula1>"A,B"</formula1>
    </dataValidation>
    <dataValidation type="list" allowBlank="1" showInputMessage="1" showErrorMessage="1" sqref="E7 E3" xr:uid="{3A3F6F19-6927-48D2-9909-B5AF86E5454E}">
      <formula1>"A, B, C, D,E"</formula1>
    </dataValidation>
    <dataValidation type="list" allowBlank="1" showInputMessage="1" showErrorMessage="1" sqref="E14" xr:uid="{FF424321-AB66-4FC3-8EF2-D26E66470FA1}">
      <formula1>"A, B, C, D"</formula1>
    </dataValidation>
    <dataValidation type="list" allowBlank="1" showInputMessage="1" showErrorMessage="1" sqref="E4:E6 E11 E17 E13 E2" xr:uid="{4551ECBF-9E1A-45BC-8258-031D135C0FD2}">
      <formula1>"A,B,C"</formula1>
    </dataValidation>
    <dataValidation type="list" allowBlank="1" showInputMessage="1" showErrorMessage="1" sqref="E8:E9 E12" xr:uid="{78F6C2CA-DEA4-414B-9569-9C1B588EBF45}">
      <formula1>"A, B, C, D, 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C9424-CE10-464B-BF15-BA0F903B7BD0}">
  <sheetPr>
    <tabColor rgb="FFFFB400"/>
  </sheetPr>
  <dimension ref="A1:H18"/>
  <sheetViews>
    <sheetView tabSelected="1" topLeftCell="D1" zoomScale="80" zoomScaleNormal="80" zoomScaleSheetLayoutView="30" workbookViewId="0">
      <selection activeCell="E2" sqref="E2:E14"/>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74.400000000000006" customHeight="1" x14ac:dyDescent="0.3">
      <c r="A2" s="210" t="s">
        <v>52</v>
      </c>
      <c r="B2" s="174" t="s">
        <v>83</v>
      </c>
      <c r="C2" s="149" t="s">
        <v>69</v>
      </c>
      <c r="D2" s="160" t="s">
        <v>85</v>
      </c>
      <c r="E2" s="141"/>
      <c r="F2" s="144"/>
      <c r="G2" s="43" t="b">
        <f>IF(E2="A",100%,IF(E2="B",66%,IF(E2="C",33%,IF(E2="D",0%))))</f>
        <v>0</v>
      </c>
      <c r="H2" s="188">
        <f>AVERAGE(G2:G14)</f>
        <v>0</v>
      </c>
    </row>
    <row r="3" spans="1:8" ht="117.6" customHeight="1" x14ac:dyDescent="0.3">
      <c r="A3" s="211"/>
      <c r="B3" s="175" t="s">
        <v>84</v>
      </c>
      <c r="C3" s="146" t="s">
        <v>62</v>
      </c>
      <c r="D3" s="167" t="s">
        <v>86</v>
      </c>
      <c r="E3" s="141"/>
      <c r="F3" s="144"/>
      <c r="G3" s="43" t="b">
        <f>IF(E3="A",100%,IF(E3="B",66%,IF(E3="C",33%,IF(E3="D",0%))))</f>
        <v>0</v>
      </c>
      <c r="H3" s="189"/>
    </row>
    <row r="4" spans="1:8" ht="45.6" customHeight="1" x14ac:dyDescent="0.3">
      <c r="A4" s="211"/>
      <c r="B4" s="176" t="s">
        <v>87</v>
      </c>
      <c r="C4" s="168" t="s">
        <v>57</v>
      </c>
      <c r="D4" s="169" t="s">
        <v>159</v>
      </c>
      <c r="E4" s="143"/>
      <c r="F4" s="144"/>
      <c r="G4" s="43">
        <f>E4</f>
        <v>0</v>
      </c>
      <c r="H4" s="189"/>
    </row>
    <row r="5" spans="1:8" ht="34.200000000000003" customHeight="1" x14ac:dyDescent="0.3">
      <c r="A5" s="211"/>
      <c r="B5" s="176" t="s">
        <v>188</v>
      </c>
      <c r="C5" s="168" t="s">
        <v>57</v>
      </c>
      <c r="D5" s="155" t="s">
        <v>189</v>
      </c>
      <c r="E5" s="143"/>
      <c r="F5" s="144"/>
      <c r="G5" s="43"/>
      <c r="H5" s="189"/>
    </row>
    <row r="6" spans="1:8" ht="44.4" customHeight="1" x14ac:dyDescent="0.3">
      <c r="A6" s="211"/>
      <c r="B6" s="176" t="s">
        <v>190</v>
      </c>
      <c r="C6" s="168" t="s">
        <v>57</v>
      </c>
      <c r="D6" s="155" t="s">
        <v>191</v>
      </c>
      <c r="E6" s="143"/>
      <c r="F6" s="144"/>
      <c r="G6" s="43">
        <f>E6</f>
        <v>0</v>
      </c>
      <c r="H6" s="189"/>
    </row>
    <row r="7" spans="1:8" ht="54.6" customHeight="1" x14ac:dyDescent="0.3">
      <c r="A7" s="211"/>
      <c r="B7" s="175" t="s">
        <v>91</v>
      </c>
      <c r="C7" s="146" t="s">
        <v>57</v>
      </c>
      <c r="D7" s="169" t="s">
        <v>160</v>
      </c>
      <c r="E7" s="143"/>
      <c r="F7" s="144"/>
      <c r="G7" s="43">
        <f>E7</f>
        <v>0</v>
      </c>
      <c r="H7" s="189"/>
    </row>
    <row r="8" spans="1:8" ht="57.6" x14ac:dyDescent="0.3">
      <c r="A8" s="211"/>
      <c r="B8" s="175" t="s">
        <v>88</v>
      </c>
      <c r="C8" s="148" t="s">
        <v>205</v>
      </c>
      <c r="D8" s="147" t="s">
        <v>224</v>
      </c>
      <c r="E8" s="141"/>
      <c r="F8" s="144"/>
      <c r="G8" s="43">
        <f>IF(E8="A",100%,IF(E8="B",50%,0%))</f>
        <v>0</v>
      </c>
      <c r="H8" s="189"/>
    </row>
    <row r="9" spans="1:8" ht="57.6" x14ac:dyDescent="0.3">
      <c r="A9" s="211"/>
      <c r="B9" s="175" t="s">
        <v>89</v>
      </c>
      <c r="C9" s="148" t="s">
        <v>205</v>
      </c>
      <c r="D9" s="147" t="s">
        <v>225</v>
      </c>
      <c r="E9" s="141"/>
      <c r="F9" s="144"/>
      <c r="G9" s="43">
        <f>IF(E9="A",100%,IF(E9="B",50%,0%))</f>
        <v>0</v>
      </c>
      <c r="H9" s="189"/>
    </row>
    <row r="10" spans="1:8" ht="43.2" x14ac:dyDescent="0.3">
      <c r="A10" s="211"/>
      <c r="B10" s="175" t="s">
        <v>90</v>
      </c>
      <c r="C10" s="146" t="s">
        <v>57</v>
      </c>
      <c r="D10" s="164" t="s">
        <v>171</v>
      </c>
      <c r="E10" s="143"/>
      <c r="F10" s="144"/>
      <c r="G10" s="43">
        <f>E10</f>
        <v>0</v>
      </c>
      <c r="H10" s="189"/>
    </row>
    <row r="11" spans="1:8" ht="72" x14ac:dyDescent="0.3">
      <c r="A11" s="211"/>
      <c r="B11" s="175" t="s">
        <v>142</v>
      </c>
      <c r="C11" s="146" t="s">
        <v>74</v>
      </c>
      <c r="D11" s="147" t="s">
        <v>226</v>
      </c>
      <c r="E11" s="141"/>
      <c r="F11" s="144"/>
      <c r="G11" s="43">
        <f>IF(E11="A",100%,IF(E11="B",50%,0%))</f>
        <v>0</v>
      </c>
      <c r="H11" s="189"/>
    </row>
    <row r="12" spans="1:8" ht="86.4" x14ac:dyDescent="0.3">
      <c r="A12" s="211"/>
      <c r="B12" s="174" t="s">
        <v>92</v>
      </c>
      <c r="C12" s="151" t="s">
        <v>62</v>
      </c>
      <c r="D12" s="159" t="s">
        <v>172</v>
      </c>
      <c r="E12" s="141"/>
      <c r="F12" s="144"/>
      <c r="G12" s="43" t="b">
        <f>IF(E12="A",100%,IF(E12="B",66%,IF(E12="C",33%,IF(E12="D",0%))))</f>
        <v>0</v>
      </c>
      <c r="H12" s="189"/>
    </row>
    <row r="13" spans="1:8" ht="60" customHeight="1" x14ac:dyDescent="0.3">
      <c r="A13" s="211"/>
      <c r="B13" s="177" t="s">
        <v>143</v>
      </c>
      <c r="C13" s="146" t="s">
        <v>57</v>
      </c>
      <c r="D13" s="147" t="s">
        <v>227</v>
      </c>
      <c r="E13" s="141"/>
      <c r="F13" s="144"/>
      <c r="G13" s="43">
        <f>IF(E13="A",100%,IF(E13="B",50%,0%))</f>
        <v>0</v>
      </c>
      <c r="H13" s="189"/>
    </row>
    <row r="14" spans="1:8" ht="79.95" customHeight="1" x14ac:dyDescent="0.3">
      <c r="A14" s="212"/>
      <c r="B14" s="177" t="s">
        <v>238</v>
      </c>
      <c r="C14" s="146" t="s">
        <v>57</v>
      </c>
      <c r="D14" s="164" t="s">
        <v>164</v>
      </c>
      <c r="E14" s="143"/>
      <c r="F14" s="144"/>
      <c r="G14" s="43">
        <f>E14</f>
        <v>0</v>
      </c>
      <c r="H14" s="190"/>
    </row>
    <row r="15" spans="1:8" x14ac:dyDescent="0.3">
      <c r="A15" s="1"/>
      <c r="B15" s="36"/>
      <c r="C15" s="54"/>
      <c r="D15" s="36"/>
    </row>
    <row r="16" spans="1:8" x14ac:dyDescent="0.3">
      <c r="A16" s="1"/>
      <c r="B16" s="36"/>
      <c r="C16" s="54"/>
      <c r="D16" s="36"/>
    </row>
    <row r="17" spans="1:4" x14ac:dyDescent="0.3">
      <c r="A17" s="1"/>
      <c r="B17" s="36"/>
      <c r="C17" s="54"/>
      <c r="D17" s="36"/>
    </row>
    <row r="18" spans="1:4" x14ac:dyDescent="0.3">
      <c r="A18" s="1"/>
      <c r="B18" s="36"/>
      <c r="C18" s="54"/>
      <c r="D18" s="36"/>
    </row>
  </sheetData>
  <autoFilter ref="A1:D14" xr:uid="{00000000-0009-0000-0000-000000000000}"/>
  <dataConsolidate/>
  <mergeCells count="2">
    <mergeCell ref="A2:A14"/>
    <mergeCell ref="H2:H14"/>
  </mergeCells>
  <dataValidations count="3">
    <dataValidation type="list" allowBlank="1" showInputMessage="1" showErrorMessage="1" sqref="E2:E3" xr:uid="{23272C9A-16EE-4508-8674-021ABDAC0B61}">
      <formula1>"A, B, C, D"</formula1>
    </dataValidation>
    <dataValidation type="list" allowBlank="1" showInputMessage="1" showErrorMessage="1" sqref="E11 E8:E9 E13" xr:uid="{F3AD3ECF-CB76-415C-8576-C924D428255F}">
      <formula1>"A,B,C"</formula1>
    </dataValidation>
    <dataValidation type="list" allowBlank="1" showInputMessage="1" showErrorMessage="1" sqref="E12" xr:uid="{C740EE6E-21D2-4EC6-BC40-180E0FEF78E9}">
      <formula1>"A, B, C, D, 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F98E-0F9B-4E05-B3CF-797240EB429A}">
  <sheetPr>
    <tabColor rgb="FFFFB400"/>
  </sheetPr>
  <dimension ref="A1:H21"/>
  <sheetViews>
    <sheetView zoomScale="80" zoomScaleNormal="80" zoomScaleSheetLayoutView="30" workbookViewId="0">
      <selection activeCell="E2" sqref="E2:E17"/>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64.95" customHeight="1" x14ac:dyDescent="0.3">
      <c r="A2" s="213" t="s">
        <v>94</v>
      </c>
      <c r="B2" s="183" t="s">
        <v>95</v>
      </c>
      <c r="C2" s="146" t="s">
        <v>69</v>
      </c>
      <c r="D2" s="160" t="s">
        <v>104</v>
      </c>
      <c r="E2" s="141"/>
      <c r="F2" s="144"/>
      <c r="G2" s="43" t="b">
        <f>IF(E2="A",100%,IF(E2="B",66%,IF(E2="C",33%,IF(E2="D",0%))))</f>
        <v>0</v>
      </c>
      <c r="H2" s="188">
        <f>AVERAGE(G2:G17)</f>
        <v>0</v>
      </c>
    </row>
    <row r="3" spans="1:8" ht="87" customHeight="1" x14ac:dyDescent="0.3">
      <c r="A3" s="209"/>
      <c r="B3" s="183" t="s">
        <v>175</v>
      </c>
      <c r="C3" s="146" t="s">
        <v>69</v>
      </c>
      <c r="D3" s="170" t="s">
        <v>176</v>
      </c>
      <c r="E3" s="141"/>
      <c r="F3" s="144"/>
      <c r="G3" s="43" t="b">
        <f>IF(E3="A",100%,IF(E3="B",66%,IF(E3="C",33%,IF(E3="D",0%))))</f>
        <v>0</v>
      </c>
      <c r="H3" s="189"/>
    </row>
    <row r="4" spans="1:8" ht="87" customHeight="1" x14ac:dyDescent="0.3">
      <c r="A4" s="209"/>
      <c r="B4" s="183" t="s">
        <v>156</v>
      </c>
      <c r="C4" s="146" t="s">
        <v>57</v>
      </c>
      <c r="D4" s="170" t="s">
        <v>177</v>
      </c>
      <c r="E4" s="143"/>
      <c r="F4" s="144"/>
      <c r="G4" s="43">
        <f>E4</f>
        <v>0</v>
      </c>
      <c r="H4" s="189"/>
    </row>
    <row r="5" spans="1:8" ht="87" customHeight="1" x14ac:dyDescent="0.3">
      <c r="A5" s="209"/>
      <c r="B5" s="183" t="s">
        <v>103</v>
      </c>
      <c r="C5" s="151" t="s">
        <v>60</v>
      </c>
      <c r="D5" s="153" t="s">
        <v>198</v>
      </c>
      <c r="E5" s="141"/>
      <c r="F5" s="144"/>
      <c r="G5" s="43">
        <f>IF(E5="A",100%,IF(E5="B",50%,0%))</f>
        <v>0</v>
      </c>
      <c r="H5" s="189"/>
    </row>
    <row r="6" spans="1:8" ht="106.2" customHeight="1" x14ac:dyDescent="0.3">
      <c r="A6" s="209"/>
      <c r="B6" s="183" t="s">
        <v>100</v>
      </c>
      <c r="C6" s="146" t="s">
        <v>69</v>
      </c>
      <c r="D6" s="152" t="s">
        <v>228</v>
      </c>
      <c r="E6" s="141"/>
      <c r="F6" s="144"/>
      <c r="G6" s="43" t="b">
        <f>IF(E6="A",100%,IF(E6="B",66%,IF(E6="C",33%,IF(E6="D",0%))))</f>
        <v>0</v>
      </c>
      <c r="H6" s="189"/>
    </row>
    <row r="7" spans="1:8" ht="106.2" customHeight="1" x14ac:dyDescent="0.3">
      <c r="A7" s="209"/>
      <c r="B7" s="183" t="s">
        <v>101</v>
      </c>
      <c r="C7" s="151" t="s">
        <v>60</v>
      </c>
      <c r="D7" s="153" t="s">
        <v>199</v>
      </c>
      <c r="E7" s="141"/>
      <c r="F7" s="144"/>
      <c r="G7" s="43">
        <f>IF(E7="A",100%,IF(E7="B",50%,0%))</f>
        <v>0</v>
      </c>
      <c r="H7" s="189"/>
    </row>
    <row r="8" spans="1:8" ht="70.95" customHeight="1" x14ac:dyDescent="0.3">
      <c r="A8" s="209"/>
      <c r="B8" s="183" t="s">
        <v>105</v>
      </c>
      <c r="C8" s="146" t="s">
        <v>57</v>
      </c>
      <c r="D8" s="160" t="s">
        <v>106</v>
      </c>
      <c r="E8" s="143"/>
      <c r="F8" s="144"/>
      <c r="G8" s="43">
        <f>E8</f>
        <v>0</v>
      </c>
      <c r="H8" s="189"/>
    </row>
    <row r="9" spans="1:8" ht="57.6" x14ac:dyDescent="0.3">
      <c r="A9" s="209"/>
      <c r="B9" s="183" t="s">
        <v>97</v>
      </c>
      <c r="C9" s="148" t="s">
        <v>69</v>
      </c>
      <c r="D9" s="152" t="s">
        <v>229</v>
      </c>
      <c r="E9" s="141"/>
      <c r="F9" s="144"/>
      <c r="G9" s="43">
        <f>IF(E9="A",100%,IF(E9="B",50%,0%))</f>
        <v>0</v>
      </c>
      <c r="H9" s="189"/>
    </row>
    <row r="10" spans="1:8" ht="28.8" x14ac:dyDescent="0.3">
      <c r="A10" s="209"/>
      <c r="B10" s="181" t="s">
        <v>146</v>
      </c>
      <c r="C10" s="146" t="s">
        <v>57</v>
      </c>
      <c r="D10" s="159" t="s">
        <v>165</v>
      </c>
      <c r="E10" s="141"/>
      <c r="F10" s="144"/>
      <c r="G10" s="43"/>
      <c r="H10" s="189"/>
    </row>
    <row r="11" spans="1:8" ht="28.8" x14ac:dyDescent="0.3">
      <c r="A11" s="209"/>
      <c r="B11" s="181" t="s">
        <v>166</v>
      </c>
      <c r="C11" s="146" t="s">
        <v>57</v>
      </c>
      <c r="D11" s="164" t="s">
        <v>167</v>
      </c>
      <c r="E11" s="143"/>
      <c r="F11" s="144"/>
      <c r="G11" s="43">
        <f>E11</f>
        <v>0</v>
      </c>
      <c r="H11" s="189"/>
    </row>
    <row r="12" spans="1:8" ht="43.2" x14ac:dyDescent="0.3">
      <c r="A12" s="209"/>
      <c r="B12" s="184" t="s">
        <v>98</v>
      </c>
      <c r="C12" s="146" t="s">
        <v>73</v>
      </c>
      <c r="D12" s="152" t="s">
        <v>230</v>
      </c>
      <c r="E12" s="141"/>
      <c r="F12" s="144"/>
      <c r="G12" s="43">
        <f>IF(E12="A",100%,IF(E12="B",50%,0%))</f>
        <v>0</v>
      </c>
      <c r="H12" s="189"/>
    </row>
    <row r="13" spans="1:8" ht="43.2" x14ac:dyDescent="0.3">
      <c r="A13" s="209"/>
      <c r="B13" s="183" t="s">
        <v>99</v>
      </c>
      <c r="C13" s="151" t="s">
        <v>60</v>
      </c>
      <c r="D13" s="156" t="s">
        <v>181</v>
      </c>
      <c r="E13" s="141"/>
      <c r="F13" s="144"/>
      <c r="G13" s="43">
        <f>IF(E13="A",100%,IF(E13="B",50%,0%))</f>
        <v>0</v>
      </c>
      <c r="H13" s="189"/>
    </row>
    <row r="14" spans="1:8" ht="98.4" customHeight="1" x14ac:dyDescent="0.3">
      <c r="A14" s="209"/>
      <c r="B14" s="179" t="s">
        <v>102</v>
      </c>
      <c r="C14" s="146" t="s">
        <v>62</v>
      </c>
      <c r="D14" s="153" t="s">
        <v>196</v>
      </c>
      <c r="E14" s="141"/>
      <c r="F14" s="144"/>
      <c r="G14" s="43" t="b">
        <f>IF(E14="A",100%,IF(E14="B",66%,IF(E14="C",33%,IF(E14="D",0%))))</f>
        <v>0</v>
      </c>
      <c r="H14" s="189"/>
    </row>
    <row r="15" spans="1:8" ht="28.8" x14ac:dyDescent="0.3">
      <c r="A15" s="209"/>
      <c r="B15" s="180" t="s">
        <v>137</v>
      </c>
      <c r="C15" s="171" t="s">
        <v>57</v>
      </c>
      <c r="D15" s="157" t="s">
        <v>197</v>
      </c>
      <c r="E15" s="141"/>
      <c r="F15" s="144"/>
      <c r="G15" s="43"/>
      <c r="H15" s="189"/>
    </row>
    <row r="16" spans="1:8" ht="57.6" x14ac:dyDescent="0.3">
      <c r="A16" s="209"/>
      <c r="B16" s="180" t="s">
        <v>138</v>
      </c>
      <c r="C16" s="161" t="s">
        <v>60</v>
      </c>
      <c r="D16" s="186" t="s">
        <v>239</v>
      </c>
      <c r="E16" s="141"/>
      <c r="F16" s="144"/>
      <c r="G16" s="43"/>
      <c r="H16" s="189"/>
    </row>
    <row r="17" spans="1:8" ht="85.2" customHeight="1" x14ac:dyDescent="0.3">
      <c r="A17" s="214"/>
      <c r="B17" s="180" t="s">
        <v>186</v>
      </c>
      <c r="C17" s="148" t="s">
        <v>69</v>
      </c>
      <c r="D17" s="152" t="s">
        <v>231</v>
      </c>
      <c r="E17" s="141"/>
      <c r="F17" s="144"/>
      <c r="G17" s="43">
        <f>IF(E17="A",100%,IF(E17="B",50%,0%))</f>
        <v>0</v>
      </c>
      <c r="H17" s="190"/>
    </row>
    <row r="18" spans="1:8" x14ac:dyDescent="0.3">
      <c r="A18" s="1"/>
      <c r="B18" s="36"/>
      <c r="C18" s="54"/>
      <c r="D18" s="36"/>
    </row>
    <row r="19" spans="1:8" x14ac:dyDescent="0.3">
      <c r="A19" s="1"/>
      <c r="B19" s="36"/>
      <c r="C19" s="54"/>
      <c r="D19" s="36"/>
    </row>
    <row r="20" spans="1:8" x14ac:dyDescent="0.3">
      <c r="A20" s="1"/>
      <c r="B20" s="36"/>
      <c r="C20" s="54"/>
      <c r="D20" s="36"/>
    </row>
    <row r="21" spans="1:8" x14ac:dyDescent="0.3">
      <c r="A21" s="1"/>
      <c r="B21" s="36"/>
      <c r="C21" s="54"/>
      <c r="D21" s="36"/>
    </row>
  </sheetData>
  <autoFilter ref="A1:D17" xr:uid="{00000000-0009-0000-0000-000000000000}"/>
  <dataConsolidate/>
  <mergeCells count="2">
    <mergeCell ref="H2:H17"/>
    <mergeCell ref="A2:A17"/>
  </mergeCells>
  <dataValidations count="4">
    <dataValidation type="list" allowBlank="1" showInputMessage="1" showErrorMessage="1" sqref="E6" xr:uid="{F1DA8EFF-E8EE-4497-B3E8-2BB73B649025}">
      <formula1>"A, B, C, D,"</formula1>
    </dataValidation>
    <dataValidation type="list" allowBlank="1" showInputMessage="1" showErrorMessage="1" sqref="E14:E16" xr:uid="{71E4CA26-34E4-4DAB-8A4F-147B06BD45CC}">
      <formula1>"A, B, C, D"</formula1>
    </dataValidation>
    <dataValidation type="list" allowBlank="1" showInputMessage="1" showErrorMessage="1" sqref="E5 E9:E10 E7 E12:E13 E17" xr:uid="{1E6C3FDA-2157-43B3-9166-92B07049D268}">
      <formula1>"A,B,C"</formula1>
    </dataValidation>
    <dataValidation type="list" allowBlank="1" showInputMessage="1" showErrorMessage="1" sqref="E2:E3" xr:uid="{AF82E5A9-D945-424B-8DE2-E9FEF6670B87}">
      <formula1>"A, B, C, D, 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1923-E05E-4382-8B25-A5ED4798DB50}">
  <sheetPr>
    <tabColor rgb="FFFFB400"/>
  </sheetPr>
  <dimension ref="A1:H17"/>
  <sheetViews>
    <sheetView zoomScale="80" zoomScaleNormal="80" zoomScaleSheetLayoutView="30" workbookViewId="0">
      <selection activeCell="E2" sqref="E2:E13"/>
    </sheetView>
  </sheetViews>
  <sheetFormatPr defaultColWidth="11" defaultRowHeight="15.6" x14ac:dyDescent="0.3"/>
  <cols>
    <col min="1" max="1" width="16.69921875" customWidth="1"/>
    <col min="2" max="2" width="54.69921875" customWidth="1"/>
    <col min="3" max="3" width="15" style="55" customWidth="1"/>
    <col min="4" max="4" width="78" customWidth="1"/>
    <col min="5" max="5" width="11.5" style="33" customWidth="1"/>
    <col min="6" max="6" width="55.69921875" style="33" customWidth="1"/>
    <col min="7" max="7" width="23.19921875" style="33" bestFit="1" customWidth="1"/>
    <col min="8" max="8" width="25.19921875" style="86" bestFit="1" customWidth="1"/>
  </cols>
  <sheetData>
    <row r="1" spans="1:8" s="29" customFormat="1" ht="31.2" x14ac:dyDescent="0.3">
      <c r="A1" s="138" t="s">
        <v>55</v>
      </c>
      <c r="B1" s="139" t="s">
        <v>56</v>
      </c>
      <c r="C1" s="139" t="s">
        <v>65</v>
      </c>
      <c r="D1" s="139" t="s">
        <v>154</v>
      </c>
      <c r="E1" s="138" t="s">
        <v>64</v>
      </c>
      <c r="F1" s="138" t="s">
        <v>145</v>
      </c>
      <c r="G1" s="138" t="s">
        <v>121</v>
      </c>
      <c r="H1" s="140" t="s">
        <v>122</v>
      </c>
    </row>
    <row r="2" spans="1:8" ht="64.95" customHeight="1" x14ac:dyDescent="0.3">
      <c r="A2" s="215" t="s">
        <v>53</v>
      </c>
      <c r="B2" s="183" t="s">
        <v>192</v>
      </c>
      <c r="C2" s="146" t="s">
        <v>69</v>
      </c>
      <c r="D2" s="160" t="s">
        <v>107</v>
      </c>
      <c r="E2" s="141"/>
      <c r="F2" s="144"/>
      <c r="G2" s="43" t="b">
        <f>IF(E2="A",100%,IF(E2="B",66%,IF(E2="C",33%,IF(E2="D",0%))))</f>
        <v>0</v>
      </c>
      <c r="H2" s="188">
        <f>AVERAGE(G2:G13)</f>
        <v>0</v>
      </c>
    </row>
    <row r="3" spans="1:8" ht="84.6" customHeight="1" x14ac:dyDescent="0.3">
      <c r="A3" s="216"/>
      <c r="B3" s="183" t="s">
        <v>178</v>
      </c>
      <c r="C3" s="146" t="s">
        <v>69</v>
      </c>
      <c r="D3" s="160" t="s">
        <v>176</v>
      </c>
      <c r="E3" s="141"/>
      <c r="F3" s="144"/>
      <c r="G3" s="43"/>
      <c r="H3" s="189"/>
    </row>
    <row r="4" spans="1:8" ht="57.6" customHeight="1" x14ac:dyDescent="0.3">
      <c r="A4" s="216"/>
      <c r="B4" s="183" t="s">
        <v>179</v>
      </c>
      <c r="C4" s="146" t="s">
        <v>57</v>
      </c>
      <c r="D4" s="170" t="s">
        <v>177</v>
      </c>
      <c r="E4" s="143"/>
      <c r="F4" s="144"/>
      <c r="G4" s="43">
        <f>E4</f>
        <v>0</v>
      </c>
      <c r="H4" s="189"/>
    </row>
    <row r="5" spans="1:8" ht="51.6" customHeight="1" x14ac:dyDescent="0.3">
      <c r="A5" s="216"/>
      <c r="B5" s="183" t="s">
        <v>108</v>
      </c>
      <c r="C5" s="151" t="s">
        <v>60</v>
      </c>
      <c r="D5" s="153" t="s">
        <v>198</v>
      </c>
      <c r="E5" s="141"/>
      <c r="F5" s="144"/>
      <c r="G5" s="43">
        <f>IF(E5="A",100%,IF(E5="B",50%,0%))</f>
        <v>0</v>
      </c>
      <c r="H5" s="189"/>
    </row>
    <row r="6" spans="1:8" ht="72" x14ac:dyDescent="0.3">
      <c r="A6" s="216"/>
      <c r="B6" s="183" t="s">
        <v>148</v>
      </c>
      <c r="C6" s="146" t="s">
        <v>60</v>
      </c>
      <c r="D6" s="160" t="s">
        <v>113</v>
      </c>
      <c r="E6" s="141"/>
      <c r="F6" s="144"/>
      <c r="G6" s="43">
        <f>IF(E6="A",100%,IF(E6="B",50%,0%))</f>
        <v>0</v>
      </c>
      <c r="H6" s="189"/>
    </row>
    <row r="7" spans="1:8" ht="57.6" x14ac:dyDescent="0.3">
      <c r="A7" s="216"/>
      <c r="B7" s="183" t="s">
        <v>109</v>
      </c>
      <c r="C7" s="146" t="s">
        <v>60</v>
      </c>
      <c r="D7" s="160" t="s">
        <v>110</v>
      </c>
      <c r="E7" s="141"/>
      <c r="F7" s="144"/>
      <c r="G7" s="43">
        <f>IF(E7="A",100%,IF(E7="B",50%,0%))</f>
        <v>0</v>
      </c>
      <c r="H7" s="189"/>
    </row>
    <row r="8" spans="1:8" ht="57.6" x14ac:dyDescent="0.3">
      <c r="A8" s="216"/>
      <c r="B8" s="183" t="s">
        <v>111</v>
      </c>
      <c r="C8" s="148" t="s">
        <v>69</v>
      </c>
      <c r="D8" s="152" t="s">
        <v>232</v>
      </c>
      <c r="E8" s="141"/>
      <c r="F8" s="144"/>
      <c r="G8" s="43">
        <f>IF(E8="A",100%,IF(E8="B",50%,0%))</f>
        <v>0</v>
      </c>
      <c r="H8" s="189"/>
    </row>
    <row r="9" spans="1:8" ht="28.8" x14ac:dyDescent="0.3">
      <c r="A9" s="216"/>
      <c r="B9" s="181" t="s">
        <v>149</v>
      </c>
      <c r="C9" s="146" t="s">
        <v>57</v>
      </c>
      <c r="D9" s="164" t="s">
        <v>174</v>
      </c>
      <c r="E9" s="143"/>
      <c r="F9" s="144"/>
      <c r="G9" s="43">
        <f>E9</f>
        <v>0</v>
      </c>
      <c r="H9" s="189"/>
    </row>
    <row r="10" spans="1:8" ht="43.2" x14ac:dyDescent="0.3">
      <c r="A10" s="216"/>
      <c r="B10" s="184" t="s">
        <v>112</v>
      </c>
      <c r="C10" s="146" t="s">
        <v>73</v>
      </c>
      <c r="D10" s="152" t="s">
        <v>230</v>
      </c>
      <c r="E10" s="141"/>
      <c r="F10" s="144"/>
      <c r="G10" s="43">
        <f>IF(E10="A",100%,IF(E10="B",50%,0%))</f>
        <v>0</v>
      </c>
      <c r="H10" s="189"/>
    </row>
    <row r="11" spans="1:8" ht="57.6" x14ac:dyDescent="0.3">
      <c r="A11" s="216"/>
      <c r="B11" s="184" t="s">
        <v>114</v>
      </c>
      <c r="C11" s="146" t="s">
        <v>60</v>
      </c>
      <c r="D11" s="160" t="s">
        <v>115</v>
      </c>
      <c r="E11" s="141"/>
      <c r="F11" s="144"/>
      <c r="G11" s="43"/>
      <c r="H11" s="189"/>
    </row>
    <row r="12" spans="1:8" ht="88.95" customHeight="1" x14ac:dyDescent="0.3">
      <c r="A12" s="216"/>
      <c r="B12" s="183" t="s">
        <v>116</v>
      </c>
      <c r="C12" s="148" t="s">
        <v>69</v>
      </c>
      <c r="D12" s="152" t="s">
        <v>233</v>
      </c>
      <c r="E12" s="141"/>
      <c r="F12" s="144"/>
      <c r="G12" s="43">
        <f>IF(E12="A",100%,IF(E12="B",50%,0%))</f>
        <v>0</v>
      </c>
      <c r="H12" s="189"/>
    </row>
    <row r="13" spans="1:8" ht="45" customHeight="1" x14ac:dyDescent="0.3">
      <c r="A13" s="217"/>
      <c r="B13" s="180" t="s">
        <v>117</v>
      </c>
      <c r="C13" s="146" t="s">
        <v>80</v>
      </c>
      <c r="D13" s="160" t="s">
        <v>118</v>
      </c>
      <c r="E13" s="145"/>
      <c r="F13" s="144"/>
      <c r="G13" s="43">
        <f>E13</f>
        <v>0</v>
      </c>
      <c r="H13" s="190"/>
    </row>
    <row r="14" spans="1:8" x14ac:dyDescent="0.3">
      <c r="A14" s="1"/>
      <c r="B14" s="36"/>
      <c r="C14" s="54"/>
      <c r="D14" s="36"/>
    </row>
    <row r="15" spans="1:8" x14ac:dyDescent="0.3">
      <c r="A15" s="1"/>
      <c r="B15" s="36"/>
      <c r="C15" s="54"/>
      <c r="D15" s="36"/>
    </row>
    <row r="16" spans="1:8" x14ac:dyDescent="0.3">
      <c r="A16" s="1"/>
      <c r="B16" s="36"/>
      <c r="C16" s="54"/>
      <c r="D16" s="36"/>
    </row>
    <row r="17" spans="1:4" x14ac:dyDescent="0.3">
      <c r="A17" s="1"/>
      <c r="B17" s="36"/>
      <c r="C17" s="54"/>
      <c r="D17" s="36"/>
    </row>
  </sheetData>
  <autoFilter ref="A1:D1" xr:uid="{00000000-0009-0000-0000-000000000000}"/>
  <dataConsolidate/>
  <mergeCells count="2">
    <mergeCell ref="A2:A13"/>
    <mergeCell ref="H2:H13"/>
  </mergeCells>
  <dataValidations count="2">
    <dataValidation type="list" allowBlank="1" showInputMessage="1" showErrorMessage="1" sqref="E10:E12 E5:E8" xr:uid="{AC79A483-4562-452E-A35A-1FF100ADE237}">
      <formula1>"A,B,C"</formula1>
    </dataValidation>
    <dataValidation type="list" allowBlank="1" showInputMessage="1" showErrorMessage="1" sqref="E2:E3" xr:uid="{B434F3B3-E0E7-4D4E-A58C-0CB0055E192C}">
      <formula1>"A, B, C, D,"</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D952D"/>
    <pageSetUpPr fitToPage="1"/>
  </sheetPr>
  <dimension ref="A1:AJ176"/>
  <sheetViews>
    <sheetView zoomScale="47" zoomScaleNormal="85" workbookViewId="0">
      <selection activeCell="H11" sqref="H11"/>
    </sheetView>
  </sheetViews>
  <sheetFormatPr defaultColWidth="8.69921875" defaultRowHeight="13.2" x14ac:dyDescent="0.25"/>
  <cols>
    <col min="1" max="1" width="22.69921875" style="12" customWidth="1"/>
    <col min="2" max="2" width="9" style="12" customWidth="1"/>
    <col min="3" max="3" width="28" style="12" customWidth="1"/>
    <col min="4" max="7" width="9" style="12" customWidth="1"/>
    <col min="8" max="8" width="11" style="12" customWidth="1"/>
    <col min="9" max="21" width="9" style="12" customWidth="1"/>
    <col min="22" max="22" width="15.19921875" style="12" customWidth="1"/>
    <col min="23" max="25" width="9" style="2" customWidth="1"/>
    <col min="26" max="16384" width="8.69921875" style="12"/>
  </cols>
  <sheetData>
    <row r="1" spans="1:34" ht="39" customHeight="1" thickBot="1" x14ac:dyDescent="0.3">
      <c r="A1" s="2"/>
      <c r="B1" s="2"/>
      <c r="C1" s="2"/>
      <c r="D1" s="2"/>
      <c r="E1" s="2"/>
      <c r="F1" s="2"/>
      <c r="G1" s="2"/>
      <c r="H1" s="2"/>
      <c r="I1" s="2"/>
      <c r="J1" s="2"/>
      <c r="K1" s="2"/>
      <c r="L1" s="2"/>
      <c r="M1" s="2"/>
      <c r="N1" s="2"/>
      <c r="O1" s="2"/>
      <c r="P1" s="2"/>
      <c r="Q1" s="2"/>
      <c r="R1" s="2"/>
      <c r="S1" s="2"/>
      <c r="T1" s="2"/>
      <c r="U1" s="2"/>
      <c r="V1" s="2"/>
    </row>
    <row r="2" spans="1:34" ht="13.2" customHeight="1" x14ac:dyDescent="0.25">
      <c r="A2" s="2"/>
      <c r="B2" s="233" t="s">
        <v>44</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5"/>
    </row>
    <row r="3" spans="1:34" ht="13.2" customHeight="1" x14ac:dyDescent="0.25">
      <c r="A3" s="2"/>
      <c r="B3" s="236"/>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8"/>
    </row>
    <row r="4" spans="1:34" ht="16.2" customHeight="1" x14ac:dyDescent="0.25">
      <c r="A4" s="2"/>
      <c r="B4" s="236"/>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8"/>
    </row>
    <row r="5" spans="1:34" ht="16.2" customHeight="1" x14ac:dyDescent="0.25">
      <c r="A5" s="2"/>
      <c r="B5" s="236"/>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8"/>
    </row>
    <row r="6" spans="1:34" ht="16.2" customHeight="1" thickBot="1" x14ac:dyDescent="0.3">
      <c r="A6" s="2"/>
      <c r="B6" s="239"/>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1"/>
    </row>
    <row r="7" spans="1:34" x14ac:dyDescent="0.25">
      <c r="A7" s="2"/>
      <c r="B7" s="2"/>
      <c r="C7" s="2"/>
      <c r="D7" s="2"/>
      <c r="E7" s="2"/>
      <c r="F7" s="2"/>
      <c r="G7" s="2"/>
      <c r="H7" s="2"/>
      <c r="I7" s="2"/>
      <c r="J7" s="2"/>
      <c r="K7" s="2"/>
      <c r="L7" s="2"/>
      <c r="M7" s="2"/>
      <c r="N7" s="2"/>
      <c r="O7" s="2"/>
      <c r="P7" s="2"/>
      <c r="Q7" s="2"/>
      <c r="R7" s="2"/>
      <c r="S7" s="2"/>
      <c r="T7" s="2"/>
      <c r="U7" s="2"/>
      <c r="V7" s="2"/>
    </row>
    <row r="8" spans="1:34" ht="13.8" thickBot="1" x14ac:dyDescent="0.3">
      <c r="A8" s="2"/>
      <c r="B8" s="2"/>
      <c r="C8" s="2"/>
      <c r="D8" s="2"/>
      <c r="E8" s="2"/>
      <c r="F8" s="2"/>
      <c r="G8" s="2"/>
      <c r="H8" s="2"/>
      <c r="I8" s="2"/>
      <c r="J8" s="2"/>
      <c r="K8" s="2"/>
      <c r="L8" s="2"/>
      <c r="M8" s="2"/>
      <c r="N8" s="2"/>
      <c r="O8" s="2"/>
      <c r="P8" s="2"/>
      <c r="Q8" s="2"/>
      <c r="R8" s="2"/>
      <c r="S8" s="2"/>
      <c r="T8" s="2"/>
      <c r="U8" s="2"/>
      <c r="V8" s="2"/>
      <c r="W8" s="12"/>
      <c r="X8" s="12"/>
      <c r="Y8" s="12"/>
    </row>
    <row r="9" spans="1:34" ht="13.2" customHeight="1" x14ac:dyDescent="0.25">
      <c r="A9" s="2"/>
      <c r="B9" s="244" t="s">
        <v>46</v>
      </c>
      <c r="C9" s="245"/>
      <c r="D9" s="245"/>
      <c r="E9" s="245"/>
      <c r="F9" s="245"/>
      <c r="G9" s="245"/>
      <c r="H9" s="245"/>
      <c r="I9" s="246"/>
      <c r="J9" s="2"/>
      <c r="K9" s="244" t="s">
        <v>48</v>
      </c>
      <c r="L9" s="245"/>
      <c r="M9" s="245"/>
      <c r="N9" s="245"/>
      <c r="O9" s="245"/>
      <c r="P9" s="245"/>
      <c r="Q9" s="245"/>
      <c r="R9" s="245"/>
      <c r="S9" s="245"/>
      <c r="T9" s="245"/>
      <c r="U9" s="245"/>
      <c r="V9" s="245"/>
      <c r="W9" s="245"/>
      <c r="X9" s="245"/>
      <c r="Y9" s="245"/>
      <c r="Z9" s="245"/>
      <c r="AA9" s="245"/>
      <c r="AB9" s="245"/>
      <c r="AC9" s="245"/>
      <c r="AD9" s="245"/>
      <c r="AE9" s="245"/>
      <c r="AF9" s="245"/>
      <c r="AG9" s="245"/>
      <c r="AH9" s="246"/>
    </row>
    <row r="10" spans="1:34" ht="13.95" customHeight="1" thickBot="1" x14ac:dyDescent="0.3">
      <c r="A10" s="2"/>
      <c r="B10" s="247"/>
      <c r="C10" s="248"/>
      <c r="D10" s="248"/>
      <c r="E10" s="248"/>
      <c r="F10" s="248"/>
      <c r="G10" s="248"/>
      <c r="H10" s="248"/>
      <c r="I10" s="249"/>
      <c r="J10" s="2"/>
      <c r="K10" s="261"/>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3"/>
    </row>
    <row r="11" spans="1:34" ht="57" customHeight="1" thickTop="1" x14ac:dyDescent="0.25">
      <c r="A11" s="2"/>
      <c r="B11" s="242" t="s">
        <v>47</v>
      </c>
      <c r="C11" s="243"/>
      <c r="D11" s="243"/>
      <c r="E11" s="243"/>
      <c r="F11" s="243"/>
      <c r="G11" s="4"/>
      <c r="H11" s="4"/>
      <c r="I11" s="5"/>
      <c r="J11" s="2"/>
      <c r="K11" s="3"/>
      <c r="L11" s="4"/>
      <c r="M11" s="4"/>
      <c r="N11" s="4"/>
      <c r="O11" s="4"/>
      <c r="P11" s="4"/>
      <c r="Q11" s="4"/>
      <c r="R11" s="4"/>
      <c r="S11" s="4"/>
      <c r="T11" s="4"/>
      <c r="U11" s="4"/>
      <c r="V11" s="4"/>
      <c r="W11" s="4"/>
      <c r="X11" s="4"/>
      <c r="Y11" s="4"/>
      <c r="Z11" s="4"/>
      <c r="AA11" s="4"/>
      <c r="AB11" s="4"/>
      <c r="AC11" s="4"/>
      <c r="AD11" s="4"/>
      <c r="AE11" s="4"/>
      <c r="AF11" s="4"/>
      <c r="AG11" s="4"/>
      <c r="AH11" s="5"/>
    </row>
    <row r="12" spans="1:34" ht="16.2" customHeight="1" x14ac:dyDescent="0.25">
      <c r="A12" s="2"/>
      <c r="B12" s="3"/>
      <c r="C12" s="4"/>
      <c r="D12" s="4"/>
      <c r="E12" s="4"/>
      <c r="F12" s="4"/>
      <c r="G12" s="4"/>
      <c r="H12" s="4"/>
      <c r="I12" s="5"/>
      <c r="J12" s="2"/>
      <c r="K12" s="3"/>
      <c r="L12" s="4"/>
      <c r="M12" s="4"/>
      <c r="N12" s="4"/>
      <c r="O12" s="4"/>
      <c r="P12" s="4"/>
      <c r="Q12" s="4"/>
      <c r="R12" s="4"/>
      <c r="S12" s="4"/>
      <c r="T12" s="4"/>
      <c r="U12" s="4"/>
      <c r="V12" s="4"/>
      <c r="W12" s="4"/>
      <c r="X12" s="4"/>
      <c r="Y12" s="4"/>
      <c r="Z12" s="4"/>
      <c r="AA12" s="4"/>
      <c r="AB12" s="4"/>
      <c r="AC12" s="4"/>
      <c r="AD12" s="4"/>
      <c r="AE12" s="4"/>
      <c r="AF12" s="4"/>
      <c r="AG12" s="4"/>
      <c r="AH12" s="5"/>
    </row>
    <row r="13" spans="1:34" ht="16.2" customHeight="1" x14ac:dyDescent="0.25">
      <c r="A13" s="2"/>
      <c r="B13" s="3"/>
      <c r="C13" s="4"/>
      <c r="D13" s="4"/>
      <c r="E13" s="4"/>
      <c r="F13" s="4"/>
      <c r="G13" s="4"/>
      <c r="H13" s="4"/>
      <c r="I13" s="5"/>
      <c r="J13" s="2"/>
      <c r="K13" s="3"/>
      <c r="L13" s="4"/>
      <c r="M13" s="4"/>
      <c r="N13" s="4"/>
      <c r="O13" s="4"/>
      <c r="P13" s="4"/>
      <c r="Q13" s="4"/>
      <c r="R13" s="4"/>
      <c r="S13" s="4"/>
      <c r="T13" s="4"/>
      <c r="U13" s="4"/>
      <c r="V13" s="4"/>
      <c r="W13" s="4"/>
      <c r="X13" s="4"/>
      <c r="Y13" s="4"/>
      <c r="Z13" s="4"/>
      <c r="AA13" s="4"/>
      <c r="AB13" s="4"/>
      <c r="AC13" s="4"/>
      <c r="AD13" s="4"/>
      <c r="AE13" s="4"/>
      <c r="AF13" s="4"/>
      <c r="AG13" s="4"/>
      <c r="AH13" s="5"/>
    </row>
    <row r="14" spans="1:34" ht="16.2" customHeight="1" x14ac:dyDescent="0.25">
      <c r="A14" s="2"/>
      <c r="B14" s="3"/>
      <c r="C14" s="4"/>
      <c r="D14" s="4"/>
      <c r="E14" s="4"/>
      <c r="F14" s="4"/>
      <c r="G14" s="4"/>
      <c r="H14" s="4"/>
      <c r="I14" s="5"/>
      <c r="J14" s="2"/>
      <c r="K14" s="3"/>
      <c r="L14" s="4"/>
      <c r="M14" s="4"/>
      <c r="N14" s="4"/>
      <c r="O14" s="4"/>
      <c r="P14" s="4"/>
      <c r="Q14" s="4"/>
      <c r="R14" s="4"/>
      <c r="S14" s="4"/>
      <c r="T14" s="4"/>
      <c r="U14" s="4"/>
      <c r="V14" s="4"/>
      <c r="W14" s="4"/>
      <c r="X14" s="4"/>
      <c r="Y14" s="4"/>
      <c r="Z14" s="4"/>
      <c r="AA14" s="4"/>
      <c r="AB14" s="4"/>
      <c r="AC14" s="4"/>
      <c r="AD14" s="4"/>
      <c r="AE14" s="4"/>
      <c r="AF14" s="4"/>
      <c r="AG14" s="4"/>
      <c r="AH14" s="5"/>
    </row>
    <row r="15" spans="1:34" ht="16.2" customHeight="1" x14ac:dyDescent="0.25">
      <c r="A15" s="2"/>
      <c r="B15" s="3"/>
      <c r="C15" s="4"/>
      <c r="D15" s="4"/>
      <c r="E15" s="4"/>
      <c r="F15" s="4"/>
      <c r="G15" s="4"/>
      <c r="H15" s="4"/>
      <c r="I15" s="5"/>
      <c r="J15" s="2"/>
      <c r="K15" s="3"/>
      <c r="L15" s="4"/>
      <c r="M15" s="4"/>
      <c r="N15" s="4"/>
      <c r="O15" s="4"/>
      <c r="P15" s="4"/>
      <c r="Q15" s="4"/>
      <c r="R15" s="4"/>
      <c r="S15" s="4"/>
      <c r="T15" s="4"/>
      <c r="U15" s="4"/>
      <c r="V15" s="4"/>
      <c r="W15" s="4"/>
      <c r="X15" s="4"/>
      <c r="Y15" s="4"/>
      <c r="Z15" s="4"/>
      <c r="AA15" s="4"/>
      <c r="AB15" s="4"/>
      <c r="AC15" s="4"/>
      <c r="AD15" s="4"/>
      <c r="AE15" s="4"/>
      <c r="AF15" s="4"/>
      <c r="AG15" s="4"/>
      <c r="AH15" s="5"/>
    </row>
    <row r="16" spans="1:34" ht="16.2" customHeight="1" x14ac:dyDescent="0.25">
      <c r="A16" s="2"/>
      <c r="B16" s="3"/>
      <c r="C16" s="4"/>
      <c r="D16" s="4"/>
      <c r="E16" s="4"/>
      <c r="F16" s="4"/>
      <c r="G16" s="4"/>
      <c r="H16" s="4"/>
      <c r="I16" s="5"/>
      <c r="J16" s="2"/>
      <c r="K16" s="3"/>
      <c r="L16" s="4"/>
      <c r="M16" s="4"/>
      <c r="N16" s="4"/>
      <c r="O16" s="4"/>
      <c r="P16" s="4"/>
      <c r="Q16" s="4"/>
      <c r="R16" s="4"/>
      <c r="S16" s="4"/>
      <c r="T16" s="4"/>
      <c r="U16" s="4"/>
      <c r="V16" s="4"/>
      <c r="W16" s="4"/>
      <c r="X16" s="4"/>
      <c r="Y16" s="4"/>
      <c r="Z16" s="4"/>
      <c r="AA16" s="4"/>
      <c r="AB16" s="4"/>
      <c r="AC16" s="4"/>
      <c r="AD16" s="4"/>
      <c r="AE16" s="4"/>
      <c r="AF16" s="4"/>
      <c r="AG16" s="4"/>
      <c r="AH16" s="5"/>
    </row>
    <row r="17" spans="1:35" ht="16.2" customHeight="1" x14ac:dyDescent="0.25">
      <c r="A17" s="2"/>
      <c r="B17" s="3"/>
      <c r="C17" s="4"/>
      <c r="D17" s="4"/>
      <c r="E17" s="4"/>
      <c r="F17" s="4"/>
      <c r="G17" s="4"/>
      <c r="H17" s="4"/>
      <c r="I17" s="5"/>
      <c r="J17" s="2"/>
      <c r="K17" s="3"/>
      <c r="L17" s="4"/>
      <c r="M17" s="4"/>
      <c r="N17" s="4"/>
      <c r="O17" s="4"/>
      <c r="P17" s="4"/>
      <c r="Q17" s="4"/>
      <c r="R17" s="4"/>
      <c r="S17" s="4"/>
      <c r="T17" s="4"/>
      <c r="U17" s="4"/>
      <c r="V17" s="4"/>
      <c r="W17" s="4"/>
      <c r="X17" s="4"/>
      <c r="Y17" s="4"/>
      <c r="Z17" s="4"/>
      <c r="AA17" s="4"/>
      <c r="AB17" s="4"/>
      <c r="AC17" s="4"/>
      <c r="AD17" s="4"/>
      <c r="AE17" s="4"/>
      <c r="AF17" s="4"/>
      <c r="AG17" s="4"/>
      <c r="AH17" s="5"/>
    </row>
    <row r="18" spans="1:35" ht="16.2" customHeight="1" x14ac:dyDescent="0.25">
      <c r="A18" s="2"/>
      <c r="B18" s="3"/>
      <c r="C18" s="4"/>
      <c r="D18" s="4"/>
      <c r="E18" s="4"/>
      <c r="F18" s="4"/>
      <c r="G18" s="4"/>
      <c r="H18" s="4"/>
      <c r="I18" s="5"/>
      <c r="J18" s="2"/>
      <c r="K18" s="3"/>
      <c r="L18" s="4"/>
      <c r="M18" s="4"/>
      <c r="N18" s="4"/>
      <c r="O18" s="4"/>
      <c r="P18" s="4"/>
      <c r="Q18" s="4"/>
      <c r="R18" s="4"/>
      <c r="S18" s="4"/>
      <c r="T18" s="4"/>
      <c r="U18" s="4"/>
      <c r="V18" s="4"/>
      <c r="W18" s="4"/>
      <c r="X18" s="4"/>
      <c r="Y18" s="4"/>
      <c r="Z18" s="4"/>
      <c r="AA18" s="4"/>
      <c r="AB18" s="4"/>
      <c r="AC18" s="4"/>
      <c r="AD18" s="4"/>
      <c r="AE18" s="4"/>
      <c r="AF18" s="4"/>
      <c r="AG18" s="4"/>
      <c r="AH18" s="5"/>
    </row>
    <row r="19" spans="1:35" ht="16.2" customHeight="1" x14ac:dyDescent="0.25">
      <c r="A19" s="2"/>
      <c r="B19" s="3"/>
      <c r="C19" s="4"/>
      <c r="D19" s="4"/>
      <c r="E19" s="4"/>
      <c r="F19" s="4"/>
      <c r="G19" s="4"/>
      <c r="H19" s="4"/>
      <c r="I19" s="5"/>
      <c r="J19" s="2"/>
      <c r="K19" s="3"/>
      <c r="L19" s="4"/>
      <c r="M19" s="4"/>
      <c r="N19" s="4"/>
      <c r="O19" s="4"/>
      <c r="P19" s="4"/>
      <c r="Q19" s="4"/>
      <c r="R19" s="4"/>
      <c r="S19" s="4"/>
      <c r="T19" s="4"/>
      <c r="U19" s="4"/>
      <c r="V19" s="4"/>
      <c r="W19" s="4"/>
      <c r="X19" s="4"/>
      <c r="Y19" s="4"/>
      <c r="Z19" s="4"/>
      <c r="AA19" s="4"/>
      <c r="AB19" s="4"/>
      <c r="AC19" s="4"/>
      <c r="AD19" s="4"/>
      <c r="AE19" s="4"/>
      <c r="AF19" s="4"/>
      <c r="AG19" s="4"/>
      <c r="AH19" s="5"/>
    </row>
    <row r="20" spans="1:35" ht="16.2" customHeight="1" x14ac:dyDescent="0.25">
      <c r="A20" s="2"/>
      <c r="B20" s="3"/>
      <c r="C20" s="4"/>
      <c r="D20" s="4"/>
      <c r="E20" s="4"/>
      <c r="F20" s="4"/>
      <c r="G20" s="4"/>
      <c r="H20" s="4"/>
      <c r="I20" s="5"/>
      <c r="J20" s="2"/>
      <c r="K20" s="3"/>
      <c r="L20" s="4"/>
      <c r="M20" s="4"/>
      <c r="N20" s="4"/>
      <c r="O20" s="4"/>
      <c r="P20" s="4"/>
      <c r="Q20" s="4"/>
      <c r="R20" s="4"/>
      <c r="S20" s="4"/>
      <c r="T20" s="4"/>
      <c r="U20" s="4"/>
      <c r="V20" s="4"/>
      <c r="W20" s="4"/>
      <c r="X20" s="4"/>
      <c r="Y20" s="4"/>
      <c r="Z20" s="4"/>
      <c r="AA20" s="4"/>
      <c r="AB20" s="4"/>
      <c r="AC20" s="4"/>
      <c r="AD20" s="4"/>
      <c r="AE20" s="4"/>
      <c r="AF20" s="4"/>
      <c r="AG20" s="4"/>
      <c r="AH20" s="5"/>
    </row>
    <row r="21" spans="1:35" ht="16.2" customHeight="1" x14ac:dyDescent="0.25">
      <c r="A21" s="2"/>
      <c r="B21" s="3"/>
      <c r="C21" s="4"/>
      <c r="D21" s="4"/>
      <c r="E21" s="4"/>
      <c r="F21" s="4"/>
      <c r="G21" s="4"/>
      <c r="H21" s="4"/>
      <c r="I21" s="5"/>
      <c r="J21" s="2"/>
      <c r="K21" s="3"/>
      <c r="L21" s="4"/>
      <c r="M21" s="4"/>
      <c r="N21" s="4"/>
      <c r="O21" s="4"/>
      <c r="P21" s="4"/>
      <c r="Q21" s="4"/>
      <c r="R21" s="4"/>
      <c r="S21" s="4"/>
      <c r="T21" s="4"/>
      <c r="U21" s="4"/>
      <c r="V21" s="4"/>
      <c r="W21" s="4"/>
      <c r="X21" s="4"/>
      <c r="Y21" s="4"/>
      <c r="Z21" s="4"/>
      <c r="AA21" s="4"/>
      <c r="AB21" s="4"/>
      <c r="AC21" s="4"/>
      <c r="AD21" s="4"/>
      <c r="AE21" s="4"/>
      <c r="AF21" s="4"/>
      <c r="AG21" s="4"/>
      <c r="AH21" s="5"/>
    </row>
    <row r="22" spans="1:35" ht="16.2" customHeight="1" x14ac:dyDescent="0.25">
      <c r="A22" s="2"/>
      <c r="B22" s="3"/>
      <c r="C22" s="4"/>
      <c r="D22" s="4"/>
      <c r="E22" s="4"/>
      <c r="F22" s="4"/>
      <c r="G22" s="4"/>
      <c r="H22" s="4"/>
      <c r="I22" s="5"/>
      <c r="J22" s="2"/>
      <c r="K22" s="3"/>
      <c r="L22" s="4"/>
      <c r="M22" s="4"/>
      <c r="N22" s="4"/>
      <c r="O22" s="4"/>
      <c r="P22" s="4"/>
      <c r="Q22" s="4"/>
      <c r="R22" s="4"/>
      <c r="S22" s="4"/>
      <c r="T22" s="4"/>
      <c r="U22" s="4"/>
      <c r="V22" s="4"/>
      <c r="W22" s="4"/>
      <c r="X22" s="4"/>
      <c r="Y22" s="4"/>
      <c r="Z22" s="4"/>
      <c r="AA22" s="4"/>
      <c r="AB22" s="4"/>
      <c r="AC22" s="4"/>
      <c r="AD22" s="4"/>
      <c r="AE22" s="4"/>
      <c r="AF22" s="4"/>
      <c r="AG22" s="4"/>
      <c r="AH22" s="5"/>
    </row>
    <row r="23" spans="1:35" ht="16.2" customHeight="1" x14ac:dyDescent="0.25">
      <c r="A23" s="2"/>
      <c r="B23" s="3"/>
      <c r="C23" s="4"/>
      <c r="D23" s="4"/>
      <c r="E23" s="4"/>
      <c r="F23" s="4"/>
      <c r="G23" s="4"/>
      <c r="H23" s="4"/>
      <c r="I23" s="5"/>
      <c r="J23" s="2"/>
      <c r="K23" s="3"/>
      <c r="L23" s="4"/>
      <c r="M23" s="4"/>
      <c r="N23" s="4"/>
      <c r="O23" s="4"/>
      <c r="P23" s="4"/>
      <c r="Q23" s="4"/>
      <c r="R23" s="4"/>
      <c r="S23" s="4"/>
      <c r="T23" s="4"/>
      <c r="U23" s="4"/>
      <c r="V23" s="4"/>
      <c r="W23" s="4"/>
      <c r="X23" s="4"/>
      <c r="Y23" s="4"/>
      <c r="Z23" s="4"/>
      <c r="AA23" s="4"/>
      <c r="AB23" s="4"/>
      <c r="AC23" s="4"/>
      <c r="AD23" s="4"/>
      <c r="AE23" s="4"/>
      <c r="AF23" s="4"/>
      <c r="AG23" s="4"/>
      <c r="AH23" s="5"/>
    </row>
    <row r="24" spans="1:35" ht="16.2" customHeight="1" x14ac:dyDescent="0.25">
      <c r="A24" s="2"/>
      <c r="B24" s="3"/>
      <c r="C24" s="4"/>
      <c r="D24" s="4"/>
      <c r="E24" s="4"/>
      <c r="F24" s="4"/>
      <c r="G24" s="4"/>
      <c r="H24" s="4"/>
      <c r="I24" s="5"/>
      <c r="J24" s="2"/>
      <c r="K24" s="3"/>
      <c r="L24" s="4"/>
      <c r="M24" s="4"/>
      <c r="N24" s="4"/>
      <c r="O24" s="4"/>
      <c r="P24" s="4"/>
      <c r="Q24" s="4"/>
      <c r="R24" s="4"/>
      <c r="S24" s="4"/>
      <c r="T24" s="4"/>
      <c r="U24" s="4"/>
      <c r="V24" s="4"/>
      <c r="W24" s="4"/>
      <c r="X24" s="4"/>
      <c r="Y24" s="4"/>
      <c r="Z24" s="4"/>
      <c r="AA24" s="4"/>
      <c r="AB24" s="4"/>
      <c r="AC24" s="4"/>
      <c r="AD24" s="4"/>
      <c r="AE24" s="4"/>
      <c r="AF24" s="4"/>
      <c r="AG24" s="4"/>
      <c r="AH24" s="5"/>
    </row>
    <row r="25" spans="1:35" ht="16.2" customHeight="1" x14ac:dyDescent="0.25">
      <c r="A25" s="2"/>
      <c r="B25" s="3"/>
      <c r="C25" s="4"/>
      <c r="D25" s="4"/>
      <c r="E25" s="4"/>
      <c r="F25" s="4"/>
      <c r="G25" s="4"/>
      <c r="H25" s="4"/>
      <c r="I25" s="5"/>
      <c r="J25" s="2"/>
      <c r="K25" s="3"/>
      <c r="L25" s="4"/>
      <c r="M25" s="4"/>
      <c r="N25" s="4"/>
      <c r="O25" s="4"/>
      <c r="P25" s="4"/>
      <c r="Q25" s="4"/>
      <c r="R25" s="4"/>
      <c r="S25" s="4"/>
      <c r="T25" s="4"/>
      <c r="U25" s="4"/>
      <c r="V25" s="4"/>
      <c r="W25" s="4"/>
      <c r="X25" s="4"/>
      <c r="Y25" s="4"/>
      <c r="Z25" s="4"/>
      <c r="AA25" s="4"/>
      <c r="AB25" s="4"/>
      <c r="AC25" s="4"/>
      <c r="AD25" s="4"/>
      <c r="AE25" s="4"/>
      <c r="AF25" s="4"/>
      <c r="AG25" s="4"/>
      <c r="AH25" s="5"/>
    </row>
    <row r="26" spans="1:35" ht="16.95" customHeight="1" thickBot="1" x14ac:dyDescent="0.3">
      <c r="A26" s="2"/>
      <c r="B26" s="6"/>
      <c r="C26" s="7"/>
      <c r="D26" s="7"/>
      <c r="E26" s="7"/>
      <c r="F26" s="7"/>
      <c r="G26" s="7"/>
      <c r="H26" s="7"/>
      <c r="I26" s="8"/>
      <c r="J26" s="2"/>
      <c r="K26" s="3"/>
      <c r="L26" s="4"/>
      <c r="M26" s="4"/>
      <c r="N26" s="4"/>
      <c r="O26" s="4"/>
      <c r="P26" s="4"/>
      <c r="Q26" s="4"/>
      <c r="R26" s="4"/>
      <c r="S26" s="4"/>
      <c r="T26" s="4"/>
      <c r="U26" s="4"/>
      <c r="V26" s="4"/>
      <c r="W26" s="4"/>
      <c r="X26" s="4"/>
      <c r="Y26" s="4"/>
      <c r="Z26" s="4"/>
      <c r="AA26" s="4"/>
      <c r="AB26" s="4"/>
      <c r="AC26" s="4"/>
      <c r="AD26" s="4"/>
      <c r="AE26" s="4"/>
      <c r="AF26" s="4"/>
      <c r="AG26" s="4"/>
      <c r="AH26" s="5"/>
    </row>
    <row r="27" spans="1:35" ht="16.2" customHeight="1" x14ac:dyDescent="0.25">
      <c r="A27" s="2"/>
      <c r="B27" s="2"/>
      <c r="C27" s="2"/>
      <c r="D27" s="2"/>
      <c r="E27" s="2"/>
      <c r="F27" s="2"/>
      <c r="G27" s="2"/>
      <c r="H27" s="2"/>
      <c r="I27" s="2"/>
      <c r="J27" s="2"/>
      <c r="K27" s="3"/>
      <c r="L27" s="4"/>
      <c r="M27" s="4"/>
      <c r="N27" s="4"/>
      <c r="O27" s="4"/>
      <c r="P27" s="4"/>
      <c r="Q27" s="4"/>
      <c r="R27" s="4"/>
      <c r="S27" s="4"/>
      <c r="T27" s="4"/>
      <c r="U27" s="4"/>
      <c r="V27" s="4"/>
      <c r="W27" s="4"/>
      <c r="X27" s="4"/>
      <c r="Y27" s="4"/>
      <c r="Z27" s="4"/>
      <c r="AA27" s="4"/>
      <c r="AB27" s="4"/>
      <c r="AC27" s="4"/>
      <c r="AD27" s="4"/>
      <c r="AE27" s="4"/>
      <c r="AF27" s="4"/>
      <c r="AG27" s="4"/>
      <c r="AH27" s="5"/>
      <c r="AI27" s="30"/>
    </row>
    <row r="28" spans="1:35" ht="16.2" customHeight="1" x14ac:dyDescent="0.25">
      <c r="A28" s="2"/>
      <c r="B28" s="2"/>
      <c r="C28" s="2"/>
      <c r="D28" s="2"/>
      <c r="E28" s="2"/>
      <c r="F28" s="2"/>
      <c r="G28" s="2"/>
      <c r="H28" s="2"/>
      <c r="I28" s="2"/>
      <c r="J28" s="2"/>
      <c r="K28" s="3"/>
      <c r="L28" s="4"/>
      <c r="M28" s="4"/>
      <c r="N28" s="4"/>
      <c r="O28" s="4"/>
      <c r="P28" s="4"/>
      <c r="Q28" s="4"/>
      <c r="R28" s="4"/>
      <c r="S28" s="4"/>
      <c r="T28" s="4"/>
      <c r="U28" s="4"/>
      <c r="V28" s="4"/>
      <c r="W28" s="4"/>
      <c r="X28" s="4"/>
      <c r="Y28" s="4"/>
      <c r="Z28" s="4"/>
      <c r="AA28" s="4"/>
      <c r="AB28" s="4"/>
      <c r="AC28" s="4"/>
      <c r="AD28" s="4"/>
      <c r="AE28" s="4"/>
      <c r="AF28" s="4"/>
      <c r="AG28" s="4"/>
      <c r="AH28" s="5"/>
      <c r="AI28" s="30"/>
    </row>
    <row r="29" spans="1:35" ht="16.2" customHeight="1" x14ac:dyDescent="0.25">
      <c r="A29" s="2"/>
      <c r="B29" s="2"/>
      <c r="C29" s="2"/>
      <c r="D29" s="2"/>
      <c r="E29" s="2"/>
      <c r="F29" s="2"/>
      <c r="G29" s="2"/>
      <c r="H29" s="2"/>
      <c r="I29" s="2"/>
      <c r="J29" s="2"/>
      <c r="K29" s="3"/>
      <c r="L29" s="4"/>
      <c r="M29" s="4"/>
      <c r="N29" s="4"/>
      <c r="O29" s="4"/>
      <c r="P29" s="4"/>
      <c r="Q29" s="4"/>
      <c r="R29" s="4"/>
      <c r="S29" s="4"/>
      <c r="T29" s="4"/>
      <c r="U29" s="4"/>
      <c r="V29" s="4"/>
      <c r="W29" s="4"/>
      <c r="X29" s="4"/>
      <c r="Y29" s="4"/>
      <c r="Z29" s="4"/>
      <c r="AA29" s="4"/>
      <c r="AB29" s="4"/>
      <c r="AC29" s="4"/>
      <c r="AD29" s="4"/>
      <c r="AE29" s="4"/>
      <c r="AF29" s="4"/>
      <c r="AG29" s="4"/>
      <c r="AH29" s="5"/>
      <c r="AI29" s="30"/>
    </row>
    <row r="30" spans="1:35" ht="16.95" customHeight="1" thickBot="1" x14ac:dyDescent="0.3">
      <c r="A30" s="2"/>
      <c r="B30" s="2"/>
      <c r="C30" s="2"/>
      <c r="D30" s="2"/>
      <c r="E30" s="2"/>
      <c r="F30" s="2"/>
      <c r="G30" s="2"/>
      <c r="H30" s="2"/>
      <c r="I30" s="2"/>
      <c r="J30" s="2"/>
      <c r="K30" s="3"/>
      <c r="L30" s="4"/>
      <c r="M30" s="4"/>
      <c r="N30" s="4"/>
      <c r="O30" s="4"/>
      <c r="P30" s="4"/>
      <c r="Q30" s="4"/>
      <c r="R30" s="4"/>
      <c r="S30" s="4"/>
      <c r="T30" s="4"/>
      <c r="U30" s="4"/>
      <c r="V30" s="4"/>
      <c r="W30" s="4"/>
      <c r="X30" s="4"/>
      <c r="Y30" s="4"/>
      <c r="Z30" s="4"/>
      <c r="AA30" s="4"/>
      <c r="AB30" s="4"/>
      <c r="AC30" s="4"/>
      <c r="AD30" s="4"/>
      <c r="AE30" s="4"/>
      <c r="AF30" s="4"/>
      <c r="AG30" s="4"/>
      <c r="AH30" s="5"/>
    </row>
    <row r="31" spans="1:35" ht="16.2" customHeight="1" x14ac:dyDescent="0.25">
      <c r="A31" s="2"/>
      <c r="B31" s="250" t="s">
        <v>45</v>
      </c>
      <c r="C31" s="251"/>
      <c r="D31" s="251"/>
      <c r="E31" s="251"/>
      <c r="F31" s="251"/>
      <c r="G31" s="251"/>
      <c r="H31" s="251"/>
      <c r="I31" s="252"/>
      <c r="J31" s="2"/>
      <c r="K31" s="3"/>
      <c r="L31" s="4"/>
      <c r="M31" s="4"/>
      <c r="N31" s="4"/>
      <c r="O31" s="4"/>
      <c r="P31" s="4"/>
      <c r="Q31" s="4"/>
      <c r="R31" s="4"/>
      <c r="S31" s="4"/>
      <c r="T31" s="4"/>
      <c r="U31" s="4"/>
      <c r="V31" s="4"/>
      <c r="W31" s="4"/>
      <c r="X31" s="4"/>
      <c r="Y31" s="4"/>
      <c r="Z31" s="4"/>
      <c r="AA31" s="4"/>
      <c r="AB31" s="4"/>
      <c r="AC31" s="4"/>
      <c r="AD31" s="4"/>
      <c r="AE31" s="4"/>
      <c r="AF31" s="4"/>
      <c r="AG31" s="4"/>
      <c r="AH31" s="5"/>
    </row>
    <row r="32" spans="1:35" ht="16.95" customHeight="1" thickBot="1" x14ac:dyDescent="0.3">
      <c r="A32" s="2"/>
      <c r="B32" s="253"/>
      <c r="C32" s="254"/>
      <c r="D32" s="254"/>
      <c r="E32" s="254"/>
      <c r="F32" s="254"/>
      <c r="G32" s="254"/>
      <c r="H32" s="254"/>
      <c r="I32" s="255"/>
      <c r="J32" s="2"/>
      <c r="K32" s="3"/>
      <c r="L32" s="4"/>
      <c r="M32" s="4"/>
      <c r="N32" s="4"/>
      <c r="O32" s="4"/>
      <c r="P32" s="4"/>
      <c r="Q32" s="4"/>
      <c r="R32" s="4"/>
      <c r="S32" s="4"/>
      <c r="T32" s="4"/>
      <c r="U32" s="4"/>
      <c r="V32" s="4"/>
      <c r="W32" s="4"/>
      <c r="X32" s="4"/>
      <c r="Y32" s="4"/>
      <c r="Z32" s="4"/>
      <c r="AA32" s="4"/>
      <c r="AB32" s="4"/>
      <c r="AC32" s="4"/>
      <c r="AD32" s="4"/>
      <c r="AE32" s="4"/>
      <c r="AF32" s="4"/>
      <c r="AG32" s="4"/>
      <c r="AH32" s="5"/>
    </row>
    <row r="33" spans="1:34" ht="16.95" customHeight="1" thickTop="1" x14ac:dyDescent="0.25">
      <c r="A33" s="2"/>
      <c r="B33" s="256"/>
      <c r="C33" s="257"/>
      <c r="D33" s="257"/>
      <c r="E33" s="257"/>
      <c r="F33" s="257"/>
      <c r="G33" s="257"/>
      <c r="H33" s="257"/>
      <c r="I33" s="258"/>
      <c r="J33" s="2"/>
      <c r="K33" s="3"/>
      <c r="L33" s="4"/>
      <c r="M33" s="4"/>
      <c r="N33" s="4"/>
      <c r="O33" s="4"/>
      <c r="P33" s="4"/>
      <c r="Q33" s="4"/>
      <c r="R33" s="4"/>
      <c r="S33" s="4"/>
      <c r="T33" s="4"/>
      <c r="U33" s="4"/>
      <c r="V33" s="4"/>
      <c r="W33" s="4"/>
      <c r="X33" s="4"/>
      <c r="Y33" s="4"/>
      <c r="Z33" s="4"/>
      <c r="AA33" s="4"/>
      <c r="AB33" s="4"/>
      <c r="AC33" s="4"/>
      <c r="AD33" s="4"/>
      <c r="AE33" s="4"/>
      <c r="AF33" s="4"/>
      <c r="AG33" s="4"/>
      <c r="AH33" s="5"/>
    </row>
    <row r="34" spans="1:34" ht="16.2" customHeight="1" x14ac:dyDescent="0.25">
      <c r="A34" s="2"/>
      <c r="B34" s="256"/>
      <c r="C34" s="257"/>
      <c r="D34" s="257"/>
      <c r="E34" s="257"/>
      <c r="F34" s="257"/>
      <c r="G34" s="257"/>
      <c r="H34" s="257"/>
      <c r="I34" s="258"/>
      <c r="J34" s="2"/>
      <c r="K34" s="3"/>
      <c r="L34" s="4"/>
      <c r="M34" s="4"/>
      <c r="N34" s="4"/>
      <c r="O34" s="4"/>
      <c r="P34" s="4"/>
      <c r="Q34" s="4"/>
      <c r="R34" s="4"/>
      <c r="S34" s="4"/>
      <c r="T34" s="4"/>
      <c r="U34" s="4"/>
      <c r="V34" s="4"/>
      <c r="W34" s="4"/>
      <c r="X34" s="4"/>
      <c r="Y34" s="4"/>
      <c r="Z34" s="4"/>
      <c r="AA34" s="4"/>
      <c r="AB34" s="4"/>
      <c r="AC34" s="4"/>
      <c r="AD34" s="4"/>
      <c r="AE34" s="4"/>
      <c r="AF34" s="4"/>
      <c r="AG34" s="4"/>
      <c r="AH34" s="5"/>
    </row>
    <row r="35" spans="1:34" ht="16.2" customHeight="1" x14ac:dyDescent="0.25">
      <c r="A35" s="2"/>
      <c r="B35" s="256"/>
      <c r="C35" s="257"/>
      <c r="D35" s="257"/>
      <c r="E35" s="257"/>
      <c r="F35" s="257"/>
      <c r="G35" s="257"/>
      <c r="H35" s="257"/>
      <c r="I35" s="258"/>
      <c r="J35" s="2"/>
      <c r="K35" s="3"/>
      <c r="L35" s="4"/>
      <c r="M35" s="4"/>
      <c r="N35" s="4"/>
      <c r="O35" s="4"/>
      <c r="P35" s="4"/>
      <c r="Q35" s="4"/>
      <c r="R35" s="4"/>
      <c r="S35" s="4"/>
      <c r="T35" s="4"/>
      <c r="U35" s="4"/>
      <c r="V35" s="4"/>
      <c r="W35" s="4"/>
      <c r="X35" s="4"/>
      <c r="Y35" s="4"/>
      <c r="Z35" s="4"/>
      <c r="AA35" s="4"/>
      <c r="AB35" s="4"/>
      <c r="AC35" s="4"/>
      <c r="AD35" s="4"/>
      <c r="AE35" s="4"/>
      <c r="AF35" s="4"/>
      <c r="AG35" s="4"/>
      <c r="AH35" s="5"/>
    </row>
    <row r="36" spans="1:34" ht="43.2" customHeight="1" x14ac:dyDescent="0.35">
      <c r="A36" s="2"/>
      <c r="B36" s="264"/>
      <c r="C36" s="265"/>
      <c r="D36" s="259" t="s">
        <v>45</v>
      </c>
      <c r="E36" s="259"/>
      <c r="F36" s="259"/>
      <c r="G36" s="259"/>
      <c r="H36" s="9"/>
      <c r="I36" s="5"/>
      <c r="J36" s="2"/>
      <c r="K36" s="3"/>
      <c r="L36" s="4"/>
      <c r="M36" s="4"/>
      <c r="N36" s="4"/>
      <c r="O36" s="4"/>
      <c r="P36" s="4"/>
      <c r="Q36" s="4"/>
      <c r="R36" s="4"/>
      <c r="S36" s="4"/>
      <c r="T36" s="4"/>
      <c r="U36" s="4"/>
      <c r="V36" s="4"/>
      <c r="W36" s="4"/>
      <c r="X36" s="4"/>
      <c r="Y36" s="4"/>
      <c r="Z36" s="4"/>
      <c r="AA36" s="4"/>
      <c r="AB36" s="4"/>
      <c r="AC36" s="4"/>
      <c r="AD36" s="4"/>
      <c r="AE36" s="4"/>
      <c r="AF36" s="4"/>
      <c r="AG36" s="4"/>
      <c r="AH36" s="5"/>
    </row>
    <row r="37" spans="1:34" ht="18" x14ac:dyDescent="0.35">
      <c r="A37" s="2"/>
      <c r="B37" s="218" t="s">
        <v>147</v>
      </c>
      <c r="C37" s="260"/>
      <c r="D37" s="220">
        <f>Accomodation!H2</f>
        <v>0</v>
      </c>
      <c r="E37" s="220"/>
      <c r="F37" s="220"/>
      <c r="G37" s="220"/>
      <c r="H37" s="10"/>
      <c r="I37" s="5"/>
      <c r="J37" s="2"/>
      <c r="K37" s="3"/>
      <c r="L37" s="4"/>
      <c r="M37" s="4"/>
      <c r="N37" s="4"/>
      <c r="O37" s="4"/>
      <c r="P37" s="4"/>
      <c r="Q37" s="4"/>
      <c r="R37" s="4"/>
      <c r="S37" s="4"/>
      <c r="T37" s="4"/>
      <c r="U37" s="4"/>
      <c r="V37" s="4"/>
      <c r="W37" s="4"/>
      <c r="X37" s="4"/>
      <c r="Y37" s="4"/>
      <c r="Z37" s="4"/>
      <c r="AA37" s="4"/>
      <c r="AB37" s="4"/>
      <c r="AC37" s="4"/>
      <c r="AD37" s="4"/>
      <c r="AE37" s="4"/>
      <c r="AF37" s="4"/>
      <c r="AG37" s="4"/>
      <c r="AH37" s="5"/>
    </row>
    <row r="38" spans="1:34" ht="18" x14ac:dyDescent="0.35">
      <c r="A38" s="2"/>
      <c r="B38" s="218" t="s">
        <v>50</v>
      </c>
      <c r="C38" s="219"/>
      <c r="D38" s="220">
        <f>'Food &amp; beverage'!H2</f>
        <v>0</v>
      </c>
      <c r="E38" s="220"/>
      <c r="F38" s="220"/>
      <c r="G38" s="220"/>
      <c r="H38" s="10"/>
      <c r="I38" s="5"/>
      <c r="J38" s="2"/>
      <c r="K38" s="3"/>
      <c r="L38" s="4"/>
      <c r="M38" s="4"/>
      <c r="N38" s="4"/>
      <c r="O38" s="4"/>
      <c r="P38" s="4"/>
      <c r="Q38" s="4"/>
      <c r="R38" s="4"/>
      <c r="S38" s="4"/>
      <c r="T38" s="4"/>
      <c r="U38" s="4"/>
      <c r="V38" s="4"/>
      <c r="W38" s="4"/>
      <c r="X38" s="4"/>
      <c r="Y38" s="4"/>
      <c r="Z38" s="4"/>
      <c r="AA38" s="4"/>
      <c r="AB38" s="4"/>
      <c r="AC38" s="4"/>
      <c r="AD38" s="4"/>
      <c r="AE38" s="4"/>
      <c r="AF38" s="4"/>
      <c r="AG38" s="4"/>
      <c r="AH38" s="5"/>
    </row>
    <row r="39" spans="1:34" ht="18" x14ac:dyDescent="0.35">
      <c r="A39" s="2"/>
      <c r="B39" s="218" t="s">
        <v>51</v>
      </c>
      <c r="C39" s="219"/>
      <c r="D39" s="220">
        <f>Mobility!H2</f>
        <v>0</v>
      </c>
      <c r="E39" s="220"/>
      <c r="F39" s="220"/>
      <c r="G39" s="220"/>
      <c r="H39" s="10"/>
      <c r="I39" s="5"/>
      <c r="J39" s="2"/>
      <c r="K39" s="3"/>
      <c r="L39" s="4"/>
      <c r="M39" s="4"/>
      <c r="N39" s="4"/>
      <c r="O39" s="4"/>
      <c r="P39" s="4"/>
      <c r="Q39" s="4"/>
      <c r="R39" s="4"/>
      <c r="S39" s="4"/>
      <c r="T39" s="4"/>
      <c r="U39" s="4"/>
      <c r="V39" s="4"/>
      <c r="W39" s="4"/>
      <c r="X39" s="4"/>
      <c r="Y39" s="4"/>
      <c r="Z39" s="4"/>
      <c r="AA39" s="4"/>
      <c r="AB39" s="4"/>
      <c r="AC39" s="4"/>
      <c r="AD39" s="4"/>
      <c r="AE39" s="4"/>
      <c r="AF39" s="4"/>
      <c r="AG39" s="4"/>
      <c r="AH39" s="5"/>
    </row>
    <row r="40" spans="1:34" ht="40.200000000000003" customHeight="1" x14ac:dyDescent="0.35">
      <c r="A40" s="2"/>
      <c r="B40" s="218" t="s">
        <v>52</v>
      </c>
      <c r="C40" s="219"/>
      <c r="D40" s="220">
        <f>'Purchasing &amp;Suppliers selection'!H2</f>
        <v>0</v>
      </c>
      <c r="E40" s="220"/>
      <c r="F40" s="220"/>
      <c r="G40" s="220"/>
      <c r="H40" s="10"/>
      <c r="I40" s="5"/>
      <c r="J40" s="2"/>
      <c r="K40" s="3"/>
      <c r="L40" s="4"/>
      <c r="M40" s="4"/>
      <c r="N40" s="4"/>
      <c r="O40" s="4"/>
      <c r="P40" s="4"/>
      <c r="Q40" s="4"/>
      <c r="R40" s="4"/>
      <c r="S40" s="4"/>
      <c r="T40" s="4"/>
      <c r="U40" s="4"/>
      <c r="V40" s="4"/>
      <c r="W40" s="4"/>
      <c r="X40" s="4"/>
      <c r="Y40" s="4"/>
      <c r="Z40" s="4"/>
      <c r="AA40" s="4"/>
      <c r="AB40" s="4"/>
      <c r="AC40" s="4"/>
      <c r="AD40" s="4"/>
      <c r="AE40" s="4"/>
      <c r="AF40" s="4"/>
      <c r="AG40" s="4"/>
      <c r="AH40" s="5"/>
    </row>
    <row r="41" spans="1:34" ht="18" customHeight="1" x14ac:dyDescent="0.25">
      <c r="A41" s="2"/>
      <c r="B41" s="225" t="s">
        <v>54</v>
      </c>
      <c r="C41" s="226"/>
      <c r="D41" s="227">
        <f>'Waste management'!H2</f>
        <v>0</v>
      </c>
      <c r="E41" s="228"/>
      <c r="F41" s="228"/>
      <c r="G41" s="229"/>
      <c r="H41" s="10"/>
      <c r="I41" s="5"/>
      <c r="J41" s="2"/>
      <c r="K41" s="3"/>
      <c r="L41" s="4"/>
      <c r="M41" s="4"/>
      <c r="N41" s="4"/>
      <c r="O41" s="4"/>
      <c r="P41" s="4"/>
      <c r="Q41" s="4"/>
      <c r="R41" s="4"/>
      <c r="S41" s="4"/>
      <c r="T41" s="4"/>
      <c r="U41" s="4"/>
      <c r="V41" s="4"/>
      <c r="W41" s="4"/>
      <c r="X41" s="4"/>
      <c r="Y41" s="4"/>
      <c r="Z41" s="4"/>
      <c r="AA41" s="4"/>
      <c r="AB41" s="4"/>
      <c r="AC41" s="4"/>
      <c r="AD41" s="4"/>
      <c r="AE41" s="4"/>
      <c r="AF41" s="4"/>
      <c r="AG41" s="4"/>
      <c r="AH41" s="5"/>
    </row>
    <row r="42" spans="1:34" ht="18" customHeight="1" x14ac:dyDescent="0.25">
      <c r="A42" s="2"/>
      <c r="B42" s="225"/>
      <c r="C42" s="226"/>
      <c r="D42" s="230"/>
      <c r="E42" s="231"/>
      <c r="F42" s="231"/>
      <c r="G42" s="232"/>
      <c r="H42" s="10"/>
      <c r="I42" s="5"/>
      <c r="J42" s="2"/>
      <c r="K42" s="3"/>
      <c r="L42" s="4"/>
      <c r="M42" s="4"/>
      <c r="N42" s="4"/>
      <c r="O42" s="4"/>
      <c r="P42" s="4"/>
      <c r="Q42" s="4"/>
      <c r="R42" s="4"/>
      <c r="S42" s="4"/>
      <c r="T42" s="4"/>
      <c r="U42" s="4"/>
      <c r="V42" s="4"/>
      <c r="W42" s="4"/>
      <c r="X42" s="4"/>
      <c r="Y42" s="4"/>
      <c r="Z42" s="4"/>
      <c r="AA42" s="4"/>
      <c r="AB42" s="4"/>
      <c r="AC42" s="4"/>
      <c r="AD42" s="4"/>
      <c r="AE42" s="4"/>
      <c r="AF42" s="4"/>
      <c r="AG42" s="4"/>
      <c r="AH42" s="5"/>
    </row>
    <row r="43" spans="1:34" ht="35.4" customHeight="1" x14ac:dyDescent="0.35">
      <c r="A43" s="2"/>
      <c r="B43" s="218" t="s">
        <v>53</v>
      </c>
      <c r="C43" s="219"/>
      <c r="D43" s="220">
        <f>'Stadium infrastructural improve'!H2</f>
        <v>0</v>
      </c>
      <c r="E43" s="220"/>
      <c r="F43" s="220"/>
      <c r="G43" s="220"/>
      <c r="H43" s="4"/>
      <c r="I43" s="5"/>
      <c r="J43" s="2"/>
      <c r="K43" s="3"/>
      <c r="L43" s="4"/>
      <c r="M43" s="4"/>
      <c r="N43" s="4"/>
      <c r="O43" s="4"/>
      <c r="P43" s="4"/>
      <c r="Q43" s="4"/>
      <c r="R43" s="4"/>
      <c r="S43" s="4"/>
      <c r="T43" s="4"/>
      <c r="U43" s="4"/>
      <c r="V43" s="4"/>
      <c r="W43" s="4"/>
      <c r="X43" s="4"/>
      <c r="Y43" s="4"/>
      <c r="Z43" s="4"/>
      <c r="AA43" s="4"/>
      <c r="AB43" s="4"/>
      <c r="AC43" s="4"/>
      <c r="AD43" s="4"/>
      <c r="AE43" s="4"/>
      <c r="AF43" s="4"/>
      <c r="AG43" s="4"/>
      <c r="AH43" s="5"/>
    </row>
    <row r="44" spans="1:34" ht="16.95" customHeight="1" x14ac:dyDescent="0.25">
      <c r="A44" s="2"/>
      <c r="B44" s="222" t="s">
        <v>49</v>
      </c>
      <c r="C44" s="223"/>
      <c r="D44" s="224">
        <f>AVERAGE(D37:G43)</f>
        <v>0</v>
      </c>
      <c r="E44" s="224"/>
      <c r="F44" s="224"/>
      <c r="G44" s="224"/>
      <c r="H44" s="11"/>
      <c r="I44" s="5"/>
      <c r="J44" s="2"/>
      <c r="K44" s="3"/>
      <c r="L44" s="4"/>
      <c r="M44" s="4"/>
      <c r="N44" s="4"/>
      <c r="O44" s="4"/>
      <c r="P44" s="4"/>
      <c r="Q44" s="4"/>
      <c r="R44" s="4"/>
      <c r="S44" s="4"/>
      <c r="T44" s="4"/>
      <c r="U44" s="4"/>
      <c r="V44" s="4"/>
      <c r="W44" s="4"/>
      <c r="X44" s="4"/>
      <c r="Y44" s="4"/>
      <c r="Z44" s="4"/>
      <c r="AA44" s="4"/>
      <c r="AB44" s="4"/>
      <c r="AC44" s="4"/>
      <c r="AD44" s="4"/>
      <c r="AE44" s="4"/>
      <c r="AF44" s="4"/>
      <c r="AG44" s="4"/>
      <c r="AH44" s="5"/>
    </row>
    <row r="45" spans="1:34" ht="23.4" customHeight="1" x14ac:dyDescent="0.25">
      <c r="A45" s="2"/>
      <c r="B45" s="222"/>
      <c r="C45" s="223"/>
      <c r="D45" s="224"/>
      <c r="E45" s="224"/>
      <c r="F45" s="224"/>
      <c r="G45" s="224"/>
      <c r="H45" s="4"/>
      <c r="I45" s="5"/>
      <c r="J45" s="2"/>
      <c r="K45" s="3"/>
      <c r="L45" s="4"/>
      <c r="M45" s="4"/>
      <c r="N45" s="4"/>
      <c r="O45" s="4"/>
      <c r="P45" s="4"/>
      <c r="Q45" s="4"/>
      <c r="R45" s="4"/>
      <c r="S45" s="4"/>
      <c r="T45" s="4"/>
      <c r="U45" s="4"/>
      <c r="V45" s="4"/>
      <c r="W45" s="4"/>
      <c r="X45" s="4"/>
      <c r="Y45" s="4"/>
      <c r="Z45" s="4"/>
      <c r="AA45" s="4"/>
      <c r="AB45" s="4"/>
      <c r="AC45" s="4"/>
      <c r="AD45" s="4"/>
      <c r="AE45" s="4"/>
      <c r="AF45" s="4"/>
      <c r="AG45" s="4"/>
      <c r="AH45" s="5"/>
    </row>
    <row r="46" spans="1:34" ht="16.2" customHeight="1" x14ac:dyDescent="0.25">
      <c r="A46" s="2"/>
      <c r="B46" s="3"/>
      <c r="C46" s="4"/>
      <c r="D46" s="4"/>
      <c r="E46" s="4"/>
      <c r="F46" s="4"/>
      <c r="G46" s="4"/>
      <c r="H46" s="4"/>
      <c r="I46" s="5"/>
      <c r="J46" s="2"/>
      <c r="K46" s="3"/>
      <c r="L46" s="4"/>
      <c r="M46" s="4"/>
      <c r="N46" s="4"/>
      <c r="O46" s="4"/>
      <c r="P46" s="4"/>
      <c r="Q46" s="4"/>
      <c r="R46" s="4"/>
      <c r="S46" s="4"/>
      <c r="T46" s="4"/>
      <c r="U46" s="4"/>
      <c r="V46" s="4"/>
      <c r="W46" s="4"/>
      <c r="X46" s="4"/>
      <c r="Y46" s="4"/>
      <c r="Z46" s="4"/>
      <c r="AA46" s="4"/>
      <c r="AB46" s="4"/>
      <c r="AC46" s="4"/>
      <c r="AD46" s="4"/>
      <c r="AE46" s="4"/>
      <c r="AF46" s="4"/>
      <c r="AG46" s="4"/>
      <c r="AH46" s="5"/>
    </row>
    <row r="47" spans="1:34" ht="16.95" customHeight="1" thickBot="1" x14ac:dyDescent="0.3">
      <c r="A47" s="2"/>
      <c r="B47" s="6"/>
      <c r="C47" s="7"/>
      <c r="D47" s="7"/>
      <c r="E47" s="7"/>
      <c r="F47" s="7"/>
      <c r="G47" s="7"/>
      <c r="H47" s="7"/>
      <c r="I47" s="8"/>
      <c r="J47" s="2"/>
      <c r="K47" s="6"/>
      <c r="L47" s="7"/>
      <c r="M47" s="7"/>
      <c r="N47" s="7"/>
      <c r="O47" s="7"/>
      <c r="P47" s="7"/>
      <c r="Q47" s="7"/>
      <c r="R47" s="7"/>
      <c r="S47" s="7"/>
      <c r="T47" s="7"/>
      <c r="U47" s="7"/>
      <c r="V47" s="7"/>
      <c r="W47" s="7"/>
      <c r="X47" s="7"/>
      <c r="Y47" s="7"/>
      <c r="Z47" s="7"/>
      <c r="AA47" s="7"/>
      <c r="AB47" s="7"/>
      <c r="AC47" s="7"/>
      <c r="AD47" s="7"/>
      <c r="AE47" s="7"/>
      <c r="AF47" s="7"/>
      <c r="AG47" s="7"/>
      <c r="AH47" s="8"/>
    </row>
    <row r="48" spans="1:34" x14ac:dyDescent="0.25">
      <c r="A48" s="2"/>
      <c r="B48" s="2"/>
      <c r="C48" s="2"/>
      <c r="D48" s="2"/>
      <c r="E48" s="2"/>
      <c r="F48" s="2"/>
      <c r="G48" s="2"/>
      <c r="H48" s="2"/>
      <c r="I48" s="2"/>
      <c r="J48" s="2"/>
      <c r="K48" s="2"/>
      <c r="L48" s="2"/>
      <c r="M48" s="2"/>
      <c r="N48" s="2"/>
      <c r="O48" s="2"/>
      <c r="P48" s="2"/>
      <c r="Q48" s="2"/>
      <c r="R48" s="2"/>
      <c r="S48" s="2"/>
      <c r="T48" s="2"/>
      <c r="U48" s="2"/>
      <c r="V48" s="2"/>
      <c r="W48" s="12"/>
      <c r="X48" s="12"/>
      <c r="Y48" s="12"/>
    </row>
    <row r="49" spans="1:25" x14ac:dyDescent="0.25">
      <c r="A49" s="2"/>
      <c r="B49" s="2"/>
      <c r="C49" s="2"/>
      <c r="D49" s="2"/>
      <c r="E49" s="2"/>
      <c r="F49" s="2"/>
      <c r="G49" s="2"/>
      <c r="H49" s="2"/>
      <c r="I49" s="2"/>
      <c r="J49" s="2"/>
      <c r="K49" s="2"/>
      <c r="L49" s="2"/>
      <c r="M49" s="2"/>
      <c r="N49" s="2"/>
      <c r="O49" s="2"/>
      <c r="P49" s="2"/>
      <c r="Q49" s="2"/>
      <c r="R49" s="2"/>
      <c r="S49" s="2"/>
      <c r="T49" s="2"/>
      <c r="U49" s="2"/>
      <c r="V49" s="2"/>
      <c r="W49" s="12"/>
      <c r="X49" s="12"/>
      <c r="Y49" s="12"/>
    </row>
    <row r="50" spans="1:25" x14ac:dyDescent="0.25">
      <c r="A50" s="2"/>
      <c r="B50" s="2"/>
      <c r="C50" s="2"/>
      <c r="D50" s="2"/>
      <c r="E50" s="2"/>
      <c r="F50" s="2"/>
      <c r="G50" s="2"/>
      <c r="H50" s="2"/>
      <c r="I50" s="2"/>
      <c r="J50" s="2"/>
      <c r="K50" s="2"/>
      <c r="L50" s="2"/>
      <c r="M50" s="2"/>
      <c r="N50" s="2"/>
      <c r="O50" s="2"/>
      <c r="P50" s="2"/>
      <c r="Q50" s="2"/>
      <c r="R50" s="2"/>
      <c r="S50" s="2"/>
      <c r="T50" s="2"/>
      <c r="U50" s="2"/>
      <c r="V50" s="2"/>
      <c r="W50" s="12" t="s">
        <v>124</v>
      </c>
      <c r="X50" s="12"/>
      <c r="Y50" s="12"/>
    </row>
    <row r="51" spans="1:25" x14ac:dyDescent="0.25">
      <c r="A51" s="2"/>
      <c r="B51" s="2"/>
      <c r="C51" s="2"/>
      <c r="D51" s="2"/>
      <c r="E51" s="2"/>
      <c r="F51" s="2"/>
      <c r="G51" s="2"/>
      <c r="H51" s="2"/>
      <c r="I51" s="2"/>
      <c r="J51" s="2"/>
      <c r="K51" s="2"/>
      <c r="L51" s="2"/>
      <c r="M51" s="2"/>
      <c r="N51" s="2"/>
      <c r="O51" s="2"/>
      <c r="P51" s="2"/>
      <c r="Q51" s="2"/>
      <c r="R51" s="2"/>
      <c r="S51" s="2"/>
      <c r="T51" s="2"/>
      <c r="U51" s="2"/>
      <c r="V51" s="2"/>
      <c r="W51" s="12"/>
      <c r="X51" s="12"/>
      <c r="Y51" s="12"/>
    </row>
    <row r="52" spans="1:25" x14ac:dyDescent="0.25">
      <c r="A52" s="2"/>
      <c r="B52" s="2"/>
      <c r="C52" s="2"/>
      <c r="D52" s="2"/>
      <c r="E52" s="2"/>
      <c r="F52" s="2"/>
      <c r="G52" s="2"/>
      <c r="H52" s="2"/>
      <c r="I52" s="2"/>
      <c r="J52" s="2"/>
      <c r="K52" s="2"/>
      <c r="L52" s="2"/>
      <c r="M52" s="2"/>
      <c r="N52" s="2"/>
      <c r="O52" s="2"/>
      <c r="P52" s="2"/>
      <c r="Q52" s="2"/>
      <c r="R52" s="2"/>
      <c r="S52" s="2"/>
      <c r="T52" s="2"/>
      <c r="U52" s="2"/>
      <c r="V52" s="2"/>
      <c r="W52" s="12"/>
      <c r="X52" s="12"/>
      <c r="Y52" s="12"/>
    </row>
    <row r="53" spans="1:25" x14ac:dyDescent="0.25">
      <c r="A53" s="2"/>
      <c r="B53" s="2"/>
      <c r="C53" s="2"/>
      <c r="D53" s="2"/>
      <c r="E53" s="2"/>
      <c r="F53" s="2"/>
      <c r="G53" s="2"/>
      <c r="H53" s="2"/>
      <c r="I53" s="2"/>
      <c r="J53" s="2"/>
      <c r="K53" s="2"/>
      <c r="L53" s="2"/>
      <c r="M53" s="2"/>
      <c r="N53" s="2"/>
      <c r="O53" s="2"/>
      <c r="P53" s="2"/>
      <c r="Q53" s="2"/>
      <c r="R53" s="2"/>
      <c r="S53" s="2"/>
      <c r="T53" s="2"/>
      <c r="U53" s="2"/>
      <c r="V53" s="2"/>
      <c r="W53" s="12"/>
      <c r="X53" s="12"/>
      <c r="Y53" s="12"/>
    </row>
    <row r="54" spans="1:25" x14ac:dyDescent="0.25">
      <c r="A54" s="2"/>
      <c r="B54" s="2"/>
      <c r="C54" s="2"/>
      <c r="D54" s="2"/>
      <c r="E54" s="2"/>
      <c r="F54" s="2"/>
      <c r="G54" s="2"/>
      <c r="H54" s="2"/>
      <c r="I54" s="2"/>
      <c r="J54" s="2"/>
      <c r="K54" s="2"/>
      <c r="L54" s="2"/>
      <c r="M54" s="2"/>
      <c r="N54" s="2"/>
      <c r="W54" s="12"/>
      <c r="X54" s="12"/>
      <c r="Y54" s="12"/>
    </row>
    <row r="55" spans="1:25" ht="13.2" customHeight="1" x14ac:dyDescent="0.25">
      <c r="A55" s="2"/>
      <c r="B55" s="2"/>
      <c r="C55" s="2"/>
      <c r="D55" s="2"/>
      <c r="E55" s="2"/>
      <c r="F55" s="2"/>
      <c r="G55" s="2"/>
      <c r="H55" s="2"/>
      <c r="I55" s="2"/>
      <c r="J55" s="2"/>
      <c r="K55" s="2"/>
      <c r="L55" s="2"/>
      <c r="M55" s="2"/>
      <c r="N55" s="2"/>
      <c r="W55" s="12"/>
      <c r="X55" s="12"/>
      <c r="Y55" s="12"/>
    </row>
    <row r="56" spans="1:25" ht="13.2" customHeight="1" x14ac:dyDescent="0.25">
      <c r="A56" s="2"/>
      <c r="B56" s="2"/>
      <c r="C56" s="2"/>
      <c r="D56" s="2"/>
      <c r="E56" s="2"/>
      <c r="F56" s="2"/>
      <c r="G56" s="2"/>
      <c r="H56" s="2"/>
      <c r="I56" s="2"/>
      <c r="J56" s="2"/>
      <c r="K56" s="2"/>
      <c r="L56" s="2"/>
      <c r="M56" s="2"/>
      <c r="N56" s="2"/>
      <c r="O56" s="2"/>
      <c r="P56" s="2"/>
      <c r="Q56" s="2"/>
      <c r="W56" s="12"/>
      <c r="X56" s="12"/>
      <c r="Y56" s="12"/>
    </row>
    <row r="57" spans="1:25" ht="13.95" customHeight="1" x14ac:dyDescent="0.25">
      <c r="A57" s="2"/>
      <c r="B57" s="2"/>
      <c r="C57" s="2"/>
      <c r="D57" s="2"/>
      <c r="E57" s="2"/>
      <c r="F57" s="2"/>
      <c r="G57" s="2"/>
      <c r="H57" s="2"/>
      <c r="I57" s="2"/>
      <c r="J57" s="2"/>
      <c r="K57" s="2"/>
      <c r="L57" s="2"/>
      <c r="M57" s="2"/>
      <c r="N57" s="2"/>
      <c r="O57" s="2"/>
      <c r="P57" s="2"/>
      <c r="Q57" s="2"/>
      <c r="W57" s="12"/>
      <c r="X57" s="12"/>
      <c r="Y57" s="12"/>
    </row>
    <row r="58" spans="1:25" x14ac:dyDescent="0.25">
      <c r="A58" s="2"/>
      <c r="B58" s="2"/>
      <c r="C58" s="2"/>
      <c r="D58" s="2"/>
      <c r="E58" s="2"/>
      <c r="F58" s="2"/>
      <c r="G58" s="2"/>
      <c r="H58" s="2"/>
      <c r="I58" s="2"/>
      <c r="J58" s="2"/>
      <c r="K58" s="2"/>
      <c r="L58" s="2"/>
      <c r="M58" s="2"/>
      <c r="N58" s="2"/>
      <c r="O58" s="2"/>
      <c r="P58" s="2"/>
      <c r="Q58" s="2"/>
      <c r="W58" s="12"/>
      <c r="X58" s="12"/>
      <c r="Y58" s="12"/>
    </row>
    <row r="59" spans="1:25" x14ac:dyDescent="0.25">
      <c r="A59" s="2"/>
      <c r="B59" s="2"/>
      <c r="C59" s="2"/>
      <c r="D59" s="2"/>
      <c r="E59" s="2"/>
      <c r="F59" s="2"/>
      <c r="G59" s="2"/>
      <c r="H59" s="2"/>
      <c r="I59" s="2"/>
      <c r="J59" s="2"/>
      <c r="K59" s="2"/>
      <c r="L59" s="2"/>
      <c r="M59" s="2"/>
      <c r="N59" s="2"/>
      <c r="O59" s="2"/>
      <c r="P59" s="2"/>
      <c r="Q59" s="2"/>
      <c r="W59" s="12"/>
      <c r="X59" s="12"/>
      <c r="Y59" s="12"/>
    </row>
    <row r="60" spans="1:25" x14ac:dyDescent="0.25">
      <c r="A60" s="2"/>
      <c r="B60" s="2"/>
      <c r="C60" s="2"/>
      <c r="D60" s="2"/>
      <c r="E60" s="2"/>
      <c r="F60" s="2"/>
      <c r="G60" s="2"/>
      <c r="H60" s="2"/>
      <c r="I60" s="2"/>
      <c r="J60" s="2"/>
      <c r="K60" s="2"/>
      <c r="L60" s="2"/>
      <c r="M60" s="2"/>
      <c r="N60" s="2"/>
      <c r="O60" s="2"/>
      <c r="P60" s="2"/>
      <c r="Q60" s="2"/>
      <c r="W60" s="12"/>
      <c r="X60" s="12"/>
      <c r="Y60" s="12"/>
    </row>
    <row r="61" spans="1:25" x14ac:dyDescent="0.25">
      <c r="A61" s="2"/>
      <c r="B61" s="2"/>
      <c r="C61" s="2"/>
      <c r="D61" s="2"/>
      <c r="E61" s="2"/>
      <c r="F61" s="2"/>
      <c r="G61" s="2"/>
      <c r="H61" s="2"/>
      <c r="I61" s="2"/>
      <c r="J61" s="2"/>
      <c r="K61" s="2"/>
      <c r="L61" s="2"/>
      <c r="M61" s="2"/>
      <c r="N61" s="2"/>
      <c r="O61" s="2"/>
      <c r="P61" s="2"/>
      <c r="Q61" s="2"/>
      <c r="W61" s="12"/>
      <c r="X61" s="12"/>
      <c r="Y61" s="12"/>
    </row>
    <row r="62" spans="1:25" x14ac:dyDescent="0.25">
      <c r="A62" s="2"/>
      <c r="B62" s="2"/>
      <c r="C62" s="2"/>
      <c r="D62" s="2"/>
      <c r="E62" s="2"/>
      <c r="F62" s="2"/>
      <c r="G62" s="2"/>
      <c r="H62" s="2"/>
      <c r="I62" s="2"/>
      <c r="J62" s="2"/>
      <c r="K62" s="2"/>
      <c r="L62" s="2"/>
      <c r="M62" s="2"/>
      <c r="N62" s="2"/>
      <c r="O62" s="2"/>
      <c r="P62" s="2"/>
      <c r="Q62" s="2"/>
      <c r="W62" s="12"/>
      <c r="X62" s="12"/>
      <c r="Y62" s="12"/>
    </row>
    <row r="63" spans="1:25" ht="19.2" customHeight="1" x14ac:dyDescent="0.25">
      <c r="A63" s="2"/>
      <c r="B63" s="2"/>
      <c r="C63" s="2"/>
      <c r="D63" s="2"/>
      <c r="E63" s="2"/>
      <c r="F63" s="2"/>
      <c r="G63" s="2"/>
      <c r="H63" s="2"/>
      <c r="I63" s="2"/>
      <c r="J63" s="2"/>
      <c r="K63" s="2"/>
      <c r="L63" s="2"/>
      <c r="M63" s="2"/>
      <c r="N63" s="2"/>
      <c r="O63" s="2"/>
      <c r="P63" s="2"/>
      <c r="Q63" s="2"/>
      <c r="W63" s="12"/>
      <c r="X63" s="12"/>
      <c r="Y63" s="12"/>
    </row>
    <row r="64" spans="1:25" x14ac:dyDescent="0.25">
      <c r="A64" s="2"/>
      <c r="B64" s="2"/>
      <c r="C64" s="2"/>
      <c r="D64" s="2"/>
      <c r="E64" s="2"/>
      <c r="F64" s="2"/>
      <c r="G64" s="2"/>
      <c r="H64" s="2"/>
      <c r="I64" s="2"/>
      <c r="J64" s="2"/>
      <c r="K64" s="2"/>
      <c r="L64" s="2"/>
      <c r="M64" s="2"/>
      <c r="N64" s="2"/>
      <c r="O64" s="2"/>
      <c r="P64" s="2"/>
      <c r="Q64" s="2"/>
      <c r="W64" s="12"/>
      <c r="X64" s="12"/>
      <c r="Y64" s="12"/>
    </row>
    <row r="65" spans="1:25" x14ac:dyDescent="0.25">
      <c r="A65" s="2"/>
      <c r="B65" s="2"/>
      <c r="C65" s="2"/>
      <c r="D65" s="2"/>
      <c r="E65" s="2"/>
      <c r="F65" s="2"/>
      <c r="G65" s="2"/>
      <c r="H65" s="2"/>
      <c r="I65" s="2"/>
      <c r="J65" s="2"/>
      <c r="K65" s="2"/>
      <c r="L65" s="2"/>
      <c r="M65" s="2"/>
      <c r="N65" s="2"/>
      <c r="O65" s="2"/>
      <c r="P65" s="2"/>
      <c r="Q65" s="2"/>
      <c r="W65" s="12"/>
      <c r="X65" s="12"/>
      <c r="Y65" s="12"/>
    </row>
    <row r="66" spans="1:25" x14ac:dyDescent="0.25">
      <c r="A66" s="2"/>
      <c r="B66" s="2"/>
      <c r="C66" s="2"/>
      <c r="D66" s="2"/>
      <c r="E66" s="2"/>
      <c r="F66" s="2"/>
      <c r="G66" s="2"/>
      <c r="H66" s="2"/>
      <c r="I66" s="2"/>
      <c r="J66" s="2"/>
      <c r="K66" s="2"/>
      <c r="L66" s="2"/>
      <c r="M66" s="2"/>
      <c r="N66" s="2"/>
      <c r="O66" s="2"/>
      <c r="P66" s="2"/>
      <c r="Q66" s="2"/>
      <c r="W66" s="12"/>
      <c r="X66" s="12"/>
      <c r="Y66" s="12"/>
    </row>
    <row r="67" spans="1:25" x14ac:dyDescent="0.25">
      <c r="A67" s="2"/>
      <c r="B67" s="2"/>
      <c r="C67" s="2"/>
      <c r="D67" s="2"/>
      <c r="E67" s="2"/>
      <c r="F67" s="2"/>
      <c r="G67" s="2"/>
      <c r="H67" s="2"/>
      <c r="I67" s="2"/>
      <c r="J67" s="2"/>
      <c r="K67" s="2"/>
      <c r="L67" s="2"/>
      <c r="M67" s="2"/>
      <c r="N67" s="2"/>
      <c r="O67" s="2"/>
      <c r="P67" s="2"/>
      <c r="Q67" s="2"/>
      <c r="W67" s="12"/>
      <c r="X67" s="12"/>
      <c r="Y67" s="12"/>
    </row>
    <row r="68" spans="1:25" ht="94.95" customHeight="1" x14ac:dyDescent="0.25">
      <c r="A68" s="2"/>
      <c r="B68" s="2"/>
      <c r="C68" s="2"/>
      <c r="D68" s="2"/>
      <c r="E68" s="2"/>
      <c r="F68" s="2"/>
      <c r="G68" s="2"/>
      <c r="H68" s="2"/>
      <c r="I68" s="2"/>
      <c r="J68" s="2"/>
      <c r="K68" s="2"/>
      <c r="L68" s="2"/>
      <c r="M68" s="2"/>
      <c r="N68" s="2"/>
      <c r="O68" s="2"/>
      <c r="P68" s="2"/>
      <c r="Q68" s="2"/>
      <c r="W68" s="12"/>
      <c r="X68" s="12"/>
      <c r="Y68" s="12"/>
    </row>
    <row r="69" spans="1:25" x14ac:dyDescent="0.25">
      <c r="A69" s="2"/>
      <c r="B69" s="2"/>
      <c r="C69" s="2"/>
      <c r="D69" s="2"/>
      <c r="E69" s="2"/>
      <c r="F69" s="2"/>
      <c r="G69" s="2"/>
      <c r="H69" s="2"/>
      <c r="I69" s="2"/>
      <c r="J69" s="2"/>
      <c r="K69" s="2"/>
      <c r="L69" s="2"/>
      <c r="M69" s="2"/>
      <c r="N69" s="2"/>
      <c r="O69" s="2"/>
      <c r="P69" s="2"/>
      <c r="Q69" s="2"/>
      <c r="W69" s="12"/>
      <c r="X69" s="12"/>
      <c r="Y69" s="12"/>
    </row>
    <row r="70" spans="1:25" x14ac:dyDescent="0.25">
      <c r="A70" s="2"/>
      <c r="B70" s="2"/>
      <c r="C70" s="2"/>
      <c r="D70" s="2"/>
      <c r="E70" s="2"/>
      <c r="F70" s="2"/>
      <c r="G70" s="2"/>
      <c r="H70" s="2"/>
      <c r="I70" s="2"/>
      <c r="J70" s="2"/>
      <c r="K70" s="2"/>
      <c r="L70" s="2"/>
      <c r="M70" s="2"/>
      <c r="N70" s="2"/>
      <c r="O70" s="2"/>
      <c r="P70" s="2"/>
      <c r="Q70" s="2"/>
      <c r="R70" s="2"/>
      <c r="S70" s="2"/>
      <c r="T70" s="2"/>
      <c r="U70" s="2"/>
      <c r="V70" s="2"/>
      <c r="W70" s="12"/>
      <c r="X70" s="12"/>
      <c r="Y70" s="12"/>
    </row>
    <row r="71" spans="1:25" x14ac:dyDescent="0.25">
      <c r="A71" s="2"/>
      <c r="B71" s="2"/>
      <c r="C71" s="2"/>
      <c r="D71" s="2"/>
      <c r="E71" s="2"/>
      <c r="F71" s="2"/>
      <c r="G71" s="2"/>
      <c r="H71" s="2"/>
      <c r="I71" s="2"/>
      <c r="J71" s="2"/>
      <c r="K71" s="2"/>
      <c r="L71" s="2"/>
      <c r="M71" s="2"/>
      <c r="N71" s="2"/>
      <c r="O71" s="2"/>
      <c r="P71" s="2"/>
      <c r="Q71" s="2"/>
      <c r="R71" s="2"/>
      <c r="S71" s="2"/>
      <c r="T71" s="2"/>
      <c r="U71" s="2"/>
      <c r="V71" s="2"/>
      <c r="W71" s="12"/>
      <c r="X71" s="12"/>
      <c r="Y71" s="12"/>
    </row>
    <row r="72" spans="1:25" x14ac:dyDescent="0.25">
      <c r="A72" s="2"/>
      <c r="B72" s="2"/>
      <c r="C72" s="2"/>
      <c r="D72" s="2"/>
      <c r="E72" s="2"/>
      <c r="F72" s="2"/>
      <c r="G72" s="2"/>
      <c r="H72" s="2"/>
      <c r="I72" s="2"/>
      <c r="J72" s="2"/>
      <c r="K72" s="2"/>
      <c r="L72" s="2"/>
      <c r="M72" s="2"/>
      <c r="N72" s="2"/>
      <c r="O72" s="2"/>
      <c r="P72" s="2"/>
      <c r="Q72" s="2"/>
      <c r="R72" s="2"/>
      <c r="S72" s="2"/>
      <c r="T72" s="2"/>
      <c r="U72" s="2"/>
      <c r="V72" s="2"/>
      <c r="W72" s="12"/>
      <c r="X72" s="12"/>
      <c r="Y72" s="12"/>
    </row>
    <row r="73" spans="1:25" x14ac:dyDescent="0.25">
      <c r="A73" s="2"/>
      <c r="B73" s="2"/>
      <c r="C73" s="2"/>
      <c r="D73" s="2"/>
      <c r="E73" s="2"/>
      <c r="F73" s="2"/>
      <c r="G73" s="2"/>
      <c r="H73" s="2"/>
      <c r="I73" s="2"/>
      <c r="J73" s="2"/>
      <c r="K73" s="2"/>
      <c r="L73" s="2"/>
      <c r="M73" s="2"/>
      <c r="N73" s="2"/>
      <c r="O73" s="2"/>
      <c r="P73" s="2"/>
      <c r="Q73" s="2"/>
      <c r="R73" s="2"/>
      <c r="S73" s="2"/>
      <c r="T73" s="2"/>
      <c r="U73" s="2"/>
      <c r="V73" s="2"/>
      <c r="W73" s="12"/>
      <c r="X73" s="12"/>
      <c r="Y73" s="12"/>
    </row>
    <row r="74" spans="1:25" x14ac:dyDescent="0.25">
      <c r="A74" s="2"/>
      <c r="B74" s="2"/>
      <c r="C74" s="2"/>
      <c r="D74" s="2"/>
      <c r="E74" s="2"/>
      <c r="F74" s="2"/>
      <c r="G74" s="2"/>
      <c r="H74" s="2"/>
      <c r="I74" s="2"/>
      <c r="J74" s="2"/>
      <c r="K74" s="2"/>
      <c r="L74" s="2"/>
      <c r="M74" s="2"/>
      <c r="N74" s="2"/>
      <c r="O74" s="2"/>
      <c r="P74" s="2"/>
      <c r="Q74" s="2"/>
      <c r="R74" s="2"/>
      <c r="S74" s="2"/>
      <c r="T74" s="2"/>
      <c r="U74" s="2"/>
      <c r="V74" s="2"/>
      <c r="W74" s="12"/>
      <c r="X74" s="12"/>
      <c r="Y74" s="12"/>
    </row>
    <row r="75" spans="1:25" x14ac:dyDescent="0.25">
      <c r="A75" s="2"/>
      <c r="B75" s="2"/>
      <c r="C75" s="2"/>
      <c r="D75" s="2"/>
      <c r="E75" s="2"/>
      <c r="F75" s="2"/>
      <c r="G75" s="2"/>
      <c r="H75" s="2"/>
      <c r="I75" s="2"/>
      <c r="J75" s="2"/>
      <c r="K75" s="2"/>
      <c r="L75" s="2"/>
      <c r="M75" s="2"/>
      <c r="N75" s="2"/>
      <c r="O75" s="2"/>
      <c r="P75" s="2"/>
      <c r="Q75" s="2"/>
      <c r="R75" s="2"/>
      <c r="S75" s="2"/>
      <c r="T75" s="2"/>
      <c r="U75" s="2"/>
      <c r="V75" s="2"/>
      <c r="W75" s="12">
        <v>0</v>
      </c>
      <c r="X75" s="12"/>
      <c r="Y75" s="12"/>
    </row>
    <row r="76" spans="1:25" x14ac:dyDescent="0.25">
      <c r="A76" s="2"/>
      <c r="B76" s="2"/>
      <c r="C76" s="2"/>
      <c r="D76" s="2"/>
      <c r="E76" s="2"/>
      <c r="F76" s="2"/>
      <c r="G76" s="2"/>
      <c r="H76" s="2"/>
      <c r="I76" s="2"/>
      <c r="J76" s="2"/>
      <c r="K76" s="2"/>
      <c r="L76" s="2"/>
      <c r="M76" s="2"/>
      <c r="N76" s="2"/>
      <c r="O76" s="2"/>
      <c r="P76" s="2"/>
      <c r="Q76" s="2"/>
      <c r="R76" s="2"/>
      <c r="S76" s="2"/>
      <c r="T76" s="2"/>
      <c r="U76" s="2"/>
      <c r="V76" s="2"/>
      <c r="W76" s="12"/>
      <c r="X76" s="12"/>
      <c r="Y76" s="12"/>
    </row>
    <row r="77" spans="1:25" x14ac:dyDescent="0.25">
      <c r="A77" s="2"/>
      <c r="B77" s="2"/>
      <c r="C77" s="2"/>
      <c r="D77" s="2"/>
      <c r="E77" s="2"/>
      <c r="F77" s="2"/>
      <c r="G77" s="2"/>
      <c r="H77" s="2"/>
      <c r="I77" s="2"/>
      <c r="J77" s="2"/>
      <c r="K77" s="2"/>
      <c r="L77" s="2"/>
      <c r="M77" s="2"/>
      <c r="N77" s="2"/>
      <c r="O77" s="2"/>
      <c r="P77" s="2"/>
      <c r="Q77" s="2"/>
      <c r="R77" s="2"/>
      <c r="S77" s="2"/>
      <c r="T77" s="2"/>
      <c r="U77" s="2"/>
      <c r="V77" s="2"/>
      <c r="W77" s="12"/>
      <c r="X77" s="12"/>
      <c r="Y77" s="12"/>
    </row>
    <row r="78" spans="1:25" x14ac:dyDescent="0.25">
      <c r="A78" s="2"/>
      <c r="B78" s="2"/>
      <c r="C78" s="2"/>
      <c r="D78" s="2"/>
      <c r="E78" s="2"/>
      <c r="F78" s="2"/>
      <c r="G78" s="2"/>
      <c r="H78" s="2"/>
      <c r="I78" s="2"/>
      <c r="J78" s="2"/>
      <c r="K78" s="2"/>
      <c r="L78" s="2"/>
      <c r="M78" s="2"/>
      <c r="N78" s="2"/>
      <c r="O78" s="2"/>
      <c r="P78" s="2"/>
      <c r="Q78" s="2"/>
      <c r="R78" s="2"/>
      <c r="S78" s="2"/>
      <c r="T78" s="2"/>
      <c r="U78" s="2"/>
      <c r="V78" s="2"/>
      <c r="W78" s="12"/>
      <c r="X78" s="12"/>
      <c r="Y78" s="12"/>
    </row>
    <row r="79" spans="1:25" x14ac:dyDescent="0.25">
      <c r="A79" s="2"/>
      <c r="B79" s="2"/>
      <c r="C79" s="2"/>
      <c r="D79" s="2"/>
      <c r="E79" s="2"/>
      <c r="F79" s="2"/>
      <c r="G79" s="2"/>
      <c r="H79" s="2"/>
      <c r="I79" s="2"/>
      <c r="J79" s="2"/>
      <c r="K79" s="2"/>
      <c r="L79" s="2"/>
      <c r="M79" s="2"/>
      <c r="N79" s="2"/>
      <c r="O79" s="2"/>
      <c r="P79" s="2"/>
      <c r="Q79" s="2"/>
      <c r="R79" s="2"/>
      <c r="S79" s="2"/>
      <c r="T79" s="2"/>
      <c r="U79" s="2"/>
      <c r="V79" s="2"/>
      <c r="W79" s="12"/>
      <c r="X79" s="12"/>
      <c r="Y79" s="12"/>
    </row>
    <row r="80" spans="1:25" x14ac:dyDescent="0.25">
      <c r="A80" s="2"/>
      <c r="B80" s="2"/>
      <c r="C80" s="2"/>
      <c r="D80" s="2"/>
      <c r="E80" s="2"/>
      <c r="F80" s="2"/>
      <c r="G80" s="2"/>
      <c r="H80" s="2"/>
      <c r="I80" s="2"/>
      <c r="J80" s="2"/>
      <c r="K80" s="2"/>
      <c r="L80" s="2"/>
      <c r="M80" s="2"/>
      <c r="N80" s="2"/>
      <c r="O80" s="2"/>
      <c r="P80" s="2"/>
      <c r="Q80" s="2"/>
      <c r="R80" s="2"/>
      <c r="S80" s="2"/>
      <c r="T80" s="2"/>
      <c r="U80" s="2"/>
      <c r="V80" s="2"/>
      <c r="W80" s="12"/>
      <c r="X80" s="12"/>
      <c r="Y80" s="12"/>
    </row>
    <row r="81" spans="1:36" x14ac:dyDescent="0.25">
      <c r="A81" s="2"/>
      <c r="B81" s="2"/>
      <c r="C81" s="2"/>
      <c r="D81" s="2"/>
      <c r="E81" s="2"/>
      <c r="F81" s="2"/>
      <c r="G81" s="2"/>
      <c r="H81" s="2"/>
      <c r="I81" s="2"/>
      <c r="J81" s="2"/>
      <c r="K81" s="2"/>
      <c r="L81" s="2"/>
      <c r="M81" s="2"/>
      <c r="N81" s="2"/>
      <c r="O81" s="2"/>
      <c r="P81" s="2"/>
      <c r="Q81" s="2"/>
      <c r="R81" s="2"/>
      <c r="S81" s="2"/>
      <c r="T81" s="2"/>
      <c r="U81" s="2"/>
      <c r="V81" s="2"/>
      <c r="W81" s="12"/>
      <c r="X81" s="12"/>
      <c r="Y81" s="12"/>
    </row>
    <row r="82" spans="1:36" x14ac:dyDescent="0.25">
      <c r="A82" s="2"/>
      <c r="B82" s="2"/>
      <c r="C82" s="2"/>
      <c r="D82" s="2"/>
      <c r="E82" s="2"/>
      <c r="F82" s="2"/>
      <c r="G82" s="2"/>
      <c r="H82" s="2"/>
      <c r="I82" s="2"/>
      <c r="J82" s="2"/>
      <c r="K82" s="2"/>
      <c r="L82" s="2"/>
      <c r="M82" s="2"/>
      <c r="N82" s="2"/>
      <c r="O82" s="2"/>
      <c r="P82" s="2"/>
      <c r="Q82" s="2"/>
      <c r="R82" s="2"/>
      <c r="S82" s="2"/>
      <c r="T82" s="2"/>
      <c r="U82" s="2"/>
      <c r="V82" s="2"/>
      <c r="W82" s="12"/>
      <c r="X82" s="12"/>
      <c r="Y82" s="12"/>
    </row>
    <row r="83" spans="1:36" x14ac:dyDescent="0.25">
      <c r="A83" s="2"/>
      <c r="B83" s="2"/>
      <c r="C83" s="2"/>
      <c r="D83" s="2"/>
      <c r="E83" s="2"/>
      <c r="F83" s="2"/>
      <c r="G83" s="2"/>
      <c r="H83" s="2"/>
      <c r="I83" s="2"/>
      <c r="J83" s="2"/>
      <c r="K83" s="2"/>
      <c r="L83" s="2"/>
      <c r="M83" s="2"/>
      <c r="N83" s="2"/>
      <c r="O83" s="2"/>
      <c r="P83" s="2"/>
      <c r="Q83" s="2"/>
      <c r="R83" s="2"/>
      <c r="S83" s="2"/>
      <c r="T83" s="2"/>
      <c r="U83" s="2"/>
      <c r="V83" s="2"/>
      <c r="W83" s="12"/>
      <c r="X83" s="12"/>
      <c r="Y83" s="12"/>
    </row>
    <row r="84" spans="1:36" x14ac:dyDescent="0.25">
      <c r="A84" s="2"/>
      <c r="B84" s="2"/>
      <c r="C84" s="2"/>
      <c r="D84" s="2"/>
      <c r="E84" s="2"/>
      <c r="F84" s="2"/>
      <c r="G84" s="2"/>
      <c r="H84" s="2"/>
      <c r="I84" s="2"/>
      <c r="J84" s="2"/>
      <c r="K84" s="2"/>
      <c r="L84" s="2"/>
      <c r="M84" s="2"/>
      <c r="N84" s="2"/>
      <c r="O84" s="2"/>
      <c r="P84" s="2"/>
      <c r="Q84" s="2"/>
      <c r="R84" s="2"/>
      <c r="S84" s="2"/>
      <c r="T84" s="2"/>
      <c r="U84" s="2"/>
      <c r="V84" s="2"/>
      <c r="Z84" s="2"/>
      <c r="AA84" s="2"/>
      <c r="AB84" s="2"/>
      <c r="AC84" s="2"/>
      <c r="AD84" s="2"/>
      <c r="AE84" s="2"/>
      <c r="AF84" s="2"/>
      <c r="AG84" s="2"/>
      <c r="AH84" s="2"/>
      <c r="AI84" s="2"/>
      <c r="AJ84" s="2"/>
    </row>
    <row r="85" spans="1:36" x14ac:dyDescent="0.25">
      <c r="A85" s="2"/>
      <c r="B85" s="2"/>
      <c r="C85" s="2"/>
      <c r="D85" s="2"/>
      <c r="E85" s="2"/>
      <c r="F85" s="2"/>
      <c r="G85" s="2"/>
      <c r="H85" s="2"/>
      <c r="I85" s="2"/>
      <c r="J85" s="2"/>
      <c r="K85" s="2"/>
      <c r="L85" s="2"/>
      <c r="M85" s="2"/>
      <c r="N85" s="2"/>
      <c r="O85" s="2"/>
      <c r="P85" s="2"/>
      <c r="Q85" s="2"/>
      <c r="R85" s="2"/>
      <c r="S85" s="2"/>
      <c r="T85" s="2"/>
      <c r="U85" s="2"/>
      <c r="V85" s="2"/>
      <c r="Z85" s="2"/>
      <c r="AA85" s="2"/>
      <c r="AB85" s="2"/>
      <c r="AC85" s="2"/>
      <c r="AD85" s="2"/>
      <c r="AE85" s="2"/>
      <c r="AF85" s="2"/>
      <c r="AG85" s="2"/>
      <c r="AH85" s="2"/>
      <c r="AI85" s="2"/>
      <c r="AJ85" s="2"/>
    </row>
    <row r="86" spans="1:36" x14ac:dyDescent="0.25">
      <c r="A86" s="2"/>
      <c r="B86" s="2"/>
      <c r="C86" s="2"/>
      <c r="D86" s="2"/>
      <c r="E86" s="2"/>
      <c r="F86" s="2"/>
      <c r="G86" s="2"/>
      <c r="H86" s="2"/>
      <c r="I86" s="2"/>
      <c r="J86" s="2"/>
      <c r="K86" s="2"/>
      <c r="L86" s="2"/>
      <c r="M86" s="2"/>
      <c r="N86" s="2"/>
      <c r="O86" s="2"/>
      <c r="P86" s="2"/>
      <c r="Q86" s="2"/>
      <c r="R86" s="2"/>
      <c r="S86" s="2"/>
      <c r="T86" s="2"/>
      <c r="U86" s="2"/>
      <c r="V86" s="2"/>
      <c r="Z86" s="2"/>
      <c r="AA86" s="2"/>
      <c r="AB86" s="2"/>
      <c r="AC86" s="2"/>
      <c r="AD86" s="2"/>
      <c r="AE86" s="2"/>
      <c r="AF86" s="2"/>
      <c r="AG86" s="2"/>
      <c r="AH86" s="2"/>
      <c r="AI86" s="2"/>
      <c r="AJ86" s="2"/>
    </row>
    <row r="87" spans="1:36" x14ac:dyDescent="0.25">
      <c r="A87" s="2"/>
      <c r="B87" s="2"/>
      <c r="C87" s="2"/>
      <c r="D87" s="2"/>
      <c r="E87" s="2"/>
      <c r="F87" s="2"/>
      <c r="G87" s="2"/>
      <c r="H87" s="2"/>
      <c r="I87" s="2"/>
      <c r="J87" s="2"/>
      <c r="K87" s="2"/>
      <c r="L87" s="2"/>
      <c r="M87" s="2"/>
      <c r="N87" s="2"/>
      <c r="O87" s="2"/>
      <c r="P87" s="2"/>
      <c r="Q87" s="2"/>
      <c r="R87" s="2"/>
      <c r="S87" s="2"/>
      <c r="T87" s="2"/>
      <c r="U87" s="2"/>
      <c r="V87" s="2"/>
      <c r="Z87" s="2"/>
      <c r="AA87" s="2"/>
      <c r="AB87" s="2"/>
      <c r="AC87" s="2"/>
      <c r="AD87" s="2"/>
      <c r="AE87" s="2"/>
      <c r="AF87" s="2"/>
      <c r="AG87" s="2"/>
      <c r="AH87" s="2"/>
      <c r="AI87" s="2"/>
      <c r="AJ87" s="2"/>
    </row>
    <row r="88" spans="1:36" x14ac:dyDescent="0.25">
      <c r="A88" s="2"/>
      <c r="B88" s="2"/>
      <c r="C88" s="2"/>
      <c r="D88" s="2"/>
      <c r="E88" s="2"/>
      <c r="F88" s="2"/>
      <c r="G88" s="2"/>
      <c r="H88" s="2"/>
      <c r="I88" s="2"/>
      <c r="J88" s="2"/>
      <c r="K88" s="2"/>
      <c r="L88" s="2"/>
      <c r="M88" s="2"/>
      <c r="N88" s="2"/>
      <c r="O88" s="2"/>
      <c r="P88" s="2"/>
      <c r="Q88" s="2"/>
      <c r="R88" s="2"/>
      <c r="S88" s="2"/>
      <c r="T88" s="2"/>
      <c r="U88" s="2"/>
      <c r="V88" s="2"/>
      <c r="Z88" s="2"/>
      <c r="AA88" s="2"/>
      <c r="AB88" s="2"/>
      <c r="AC88" s="2"/>
      <c r="AD88" s="2"/>
      <c r="AE88" s="2"/>
      <c r="AF88" s="2"/>
      <c r="AG88" s="2"/>
      <c r="AH88" s="2"/>
      <c r="AI88" s="2"/>
      <c r="AJ88" s="2"/>
    </row>
    <row r="89" spans="1:36" x14ac:dyDescent="0.25">
      <c r="A89" s="2"/>
      <c r="B89" s="2"/>
      <c r="C89" s="2"/>
      <c r="D89" s="2"/>
      <c r="E89" s="2"/>
      <c r="F89" s="2"/>
      <c r="G89" s="2"/>
      <c r="H89" s="2"/>
      <c r="I89" s="2"/>
      <c r="J89" s="2"/>
      <c r="K89" s="2"/>
      <c r="L89" s="2"/>
      <c r="M89" s="2"/>
      <c r="N89" s="2"/>
      <c r="O89" s="2"/>
      <c r="P89" s="2"/>
      <c r="Q89" s="2"/>
      <c r="R89" s="2"/>
      <c r="S89" s="2"/>
      <c r="T89" s="2"/>
      <c r="U89" s="2"/>
      <c r="V89" s="2"/>
      <c r="Z89" s="2"/>
      <c r="AA89" s="2"/>
      <c r="AB89" s="2"/>
      <c r="AC89" s="2"/>
      <c r="AD89" s="2"/>
      <c r="AE89" s="2"/>
      <c r="AF89" s="2"/>
      <c r="AG89" s="2"/>
      <c r="AH89" s="2"/>
      <c r="AI89" s="2"/>
      <c r="AJ89" s="2"/>
    </row>
    <row r="90" spans="1:36" x14ac:dyDescent="0.25">
      <c r="A90" s="2"/>
      <c r="B90" s="2"/>
      <c r="C90" s="2"/>
      <c r="D90" s="2"/>
      <c r="E90" s="2"/>
      <c r="F90" s="2"/>
      <c r="G90" s="2"/>
      <c r="H90" s="2"/>
      <c r="I90" s="2"/>
      <c r="J90" s="2"/>
      <c r="K90" s="2"/>
      <c r="L90" s="2"/>
      <c r="M90" s="2"/>
      <c r="N90" s="2"/>
      <c r="O90" s="2"/>
      <c r="P90" s="2"/>
      <c r="Q90" s="2"/>
      <c r="R90" s="2"/>
      <c r="S90" s="2"/>
      <c r="T90" s="2"/>
      <c r="U90" s="2"/>
      <c r="V90" s="2"/>
      <c r="Z90" s="2"/>
      <c r="AA90" s="2"/>
      <c r="AB90" s="2"/>
      <c r="AC90" s="2"/>
      <c r="AD90" s="2"/>
      <c r="AE90" s="2"/>
      <c r="AF90" s="2"/>
      <c r="AG90" s="2"/>
      <c r="AH90" s="2"/>
      <c r="AI90" s="2"/>
      <c r="AJ90" s="2"/>
    </row>
    <row r="91" spans="1:36" x14ac:dyDescent="0.25">
      <c r="A91" s="2"/>
      <c r="B91" s="2"/>
      <c r="C91" s="2"/>
      <c r="D91" s="2"/>
      <c r="E91" s="2"/>
      <c r="F91" s="2"/>
      <c r="G91" s="2"/>
      <c r="H91" s="2"/>
      <c r="I91" s="2"/>
      <c r="J91" s="2"/>
      <c r="K91" s="2"/>
      <c r="L91" s="2"/>
      <c r="M91" s="2"/>
      <c r="N91" s="2"/>
      <c r="O91" s="2"/>
      <c r="P91" s="2"/>
      <c r="Q91" s="2"/>
      <c r="R91" s="2"/>
      <c r="S91" s="2"/>
      <c r="T91" s="2"/>
      <c r="U91" s="2"/>
      <c r="V91" s="2"/>
      <c r="Z91" s="2"/>
      <c r="AA91" s="2"/>
      <c r="AB91" s="2"/>
      <c r="AC91" s="2"/>
      <c r="AD91" s="2"/>
      <c r="AE91" s="2"/>
      <c r="AF91" s="2"/>
      <c r="AG91" s="2"/>
      <c r="AH91" s="2"/>
      <c r="AI91" s="2"/>
      <c r="AJ91" s="2"/>
    </row>
    <row r="92" spans="1:36" x14ac:dyDescent="0.25">
      <c r="A92" s="2"/>
      <c r="B92" s="2"/>
      <c r="C92" s="2"/>
      <c r="D92" s="2"/>
      <c r="E92" s="2"/>
      <c r="F92" s="2"/>
      <c r="G92" s="2"/>
      <c r="H92" s="2"/>
      <c r="I92" s="2"/>
      <c r="J92" s="2"/>
      <c r="K92" s="2"/>
      <c r="L92" s="2"/>
      <c r="M92" s="2"/>
      <c r="N92" s="2"/>
      <c r="O92" s="2"/>
      <c r="P92" s="2"/>
      <c r="Q92" s="2"/>
      <c r="R92" s="2"/>
      <c r="S92" s="2"/>
      <c r="T92" s="2"/>
      <c r="U92" s="2"/>
      <c r="V92" s="2"/>
      <c r="Z92" s="2"/>
      <c r="AA92" s="2"/>
      <c r="AB92" s="2"/>
      <c r="AC92" s="2"/>
      <c r="AD92" s="2"/>
      <c r="AE92" s="2"/>
      <c r="AF92" s="2"/>
      <c r="AG92" s="2"/>
      <c r="AH92" s="2"/>
      <c r="AI92" s="2"/>
      <c r="AJ92" s="2"/>
    </row>
    <row r="93" spans="1:36" x14ac:dyDescent="0.25">
      <c r="A93" s="2"/>
      <c r="B93" s="2"/>
      <c r="C93" s="2"/>
      <c r="D93" s="2"/>
      <c r="E93" s="2"/>
      <c r="F93" s="2"/>
      <c r="G93" s="2"/>
      <c r="H93" s="2"/>
      <c r="I93" s="2"/>
      <c r="J93" s="2"/>
      <c r="K93" s="2"/>
      <c r="L93" s="2"/>
      <c r="M93" s="2"/>
      <c r="N93" s="2"/>
      <c r="O93" s="2"/>
      <c r="P93" s="2"/>
      <c r="Q93" s="2"/>
      <c r="R93" s="2"/>
      <c r="S93" s="2"/>
      <c r="T93" s="2"/>
      <c r="U93" s="2"/>
      <c r="V93" s="2"/>
      <c r="Z93" s="2"/>
      <c r="AA93" s="2"/>
      <c r="AB93" s="2"/>
      <c r="AC93" s="2"/>
      <c r="AD93" s="2"/>
      <c r="AE93" s="2"/>
      <c r="AF93" s="2"/>
      <c r="AG93" s="2"/>
      <c r="AH93" s="2"/>
      <c r="AI93" s="2"/>
      <c r="AJ93" s="2"/>
    </row>
    <row r="94" spans="1:36" x14ac:dyDescent="0.25">
      <c r="A94" s="2"/>
      <c r="B94" s="2"/>
      <c r="C94" s="2"/>
      <c r="D94" s="2"/>
      <c r="E94" s="2"/>
      <c r="F94" s="2"/>
      <c r="G94" s="2"/>
      <c r="H94" s="2"/>
      <c r="I94" s="2"/>
      <c r="J94" s="2"/>
      <c r="K94" s="2"/>
      <c r="L94" s="2"/>
      <c r="M94" s="2"/>
      <c r="N94" s="2"/>
      <c r="O94" s="2"/>
      <c r="P94" s="2"/>
      <c r="Q94" s="2"/>
      <c r="R94" s="2"/>
      <c r="S94" s="2"/>
      <c r="T94" s="2"/>
      <c r="U94" s="2"/>
      <c r="V94" s="2"/>
      <c r="Z94" s="2"/>
      <c r="AA94" s="2"/>
      <c r="AB94" s="2"/>
      <c r="AC94" s="2"/>
      <c r="AD94" s="2"/>
      <c r="AE94" s="2"/>
      <c r="AF94" s="2"/>
      <c r="AG94" s="2"/>
      <c r="AH94" s="2"/>
      <c r="AI94" s="2"/>
      <c r="AJ94" s="2"/>
    </row>
    <row r="95" spans="1:36" x14ac:dyDescent="0.25">
      <c r="A95" s="2"/>
      <c r="B95" s="2"/>
      <c r="C95" s="2"/>
      <c r="D95" s="2"/>
      <c r="E95" s="2"/>
      <c r="F95" s="2"/>
      <c r="G95" s="2"/>
      <c r="H95" s="2"/>
      <c r="I95" s="2"/>
      <c r="J95" s="2"/>
      <c r="K95" s="2"/>
      <c r="L95" s="2"/>
      <c r="M95" s="2"/>
      <c r="N95" s="2"/>
      <c r="O95" s="2"/>
      <c r="P95" s="2"/>
      <c r="Q95" s="2"/>
      <c r="R95" s="2"/>
      <c r="S95" s="2"/>
      <c r="T95" s="2"/>
      <c r="U95" s="2"/>
      <c r="V95" s="2"/>
    </row>
    <row r="100" spans="2:26" x14ac:dyDescent="0.25">
      <c r="C100" s="221" t="s">
        <v>6</v>
      </c>
      <c r="D100" s="221"/>
    </row>
    <row r="101" spans="2:26" x14ac:dyDescent="0.25">
      <c r="C101" s="13" t="s">
        <v>7</v>
      </c>
      <c r="D101" s="13" t="s">
        <v>8</v>
      </c>
      <c r="E101" s="13" t="s">
        <v>9</v>
      </c>
      <c r="F101" s="13" t="s">
        <v>10</v>
      </c>
      <c r="G101" s="13" t="s">
        <v>11</v>
      </c>
      <c r="J101" s="12" t="s">
        <v>12</v>
      </c>
      <c r="K101" s="14">
        <v>1</v>
      </c>
      <c r="L101" s="14">
        <v>2</v>
      </c>
      <c r="M101" s="14">
        <v>3</v>
      </c>
      <c r="N101" s="14">
        <v>4</v>
      </c>
    </row>
    <row r="102" spans="2:26" x14ac:dyDescent="0.25">
      <c r="B102" s="12" t="s">
        <v>0</v>
      </c>
      <c r="C102" s="12" t="e">
        <f>1-C111</f>
        <v>#REF!</v>
      </c>
      <c r="D102" s="12">
        <v>-0.65</v>
      </c>
      <c r="E102" s="12">
        <v>1</v>
      </c>
      <c r="F102" s="12" t="e">
        <f>C102*COS(D102*2*PI())</f>
        <v>#REF!</v>
      </c>
      <c r="G102" s="12" t="e">
        <f>C102*SIN(D102*2*PI())</f>
        <v>#REF!</v>
      </c>
      <c r="K102" s="15">
        <v>1</v>
      </c>
      <c r="L102" s="15">
        <v>0.75</v>
      </c>
      <c r="M102" s="15">
        <v>0.5</v>
      </c>
      <c r="N102" s="15">
        <v>0.25</v>
      </c>
    </row>
    <row r="103" spans="2:26" x14ac:dyDescent="0.25">
      <c r="B103" s="12" t="s">
        <v>1</v>
      </c>
      <c r="C103" s="12" t="e">
        <f t="shared" ref="C103" si="0">1-C112</f>
        <v>#REF!</v>
      </c>
      <c r="D103" s="12">
        <v>0.17499999999999999</v>
      </c>
      <c r="E103" s="12">
        <f>E102+1</f>
        <v>2</v>
      </c>
      <c r="F103" s="12" t="e">
        <f t="shared" ref="F103" si="1">C103*COS(D103*2*PI())</f>
        <v>#REF!</v>
      </c>
      <c r="G103" s="12" t="e">
        <f t="shared" ref="G103" si="2">C103*SIN(D103*2*PI())</f>
        <v>#REF!</v>
      </c>
      <c r="K103" s="15">
        <v>1</v>
      </c>
      <c r="L103" s="15">
        <v>0.75</v>
      </c>
      <c r="M103" s="15">
        <v>0.5</v>
      </c>
      <c r="N103" s="15">
        <v>0.25</v>
      </c>
    </row>
    <row r="104" spans="2:26" x14ac:dyDescent="0.25">
      <c r="B104" s="12" t="s">
        <v>2</v>
      </c>
      <c r="C104" s="12" t="e">
        <f t="shared" ref="C104:C108" si="3">1-C113</f>
        <v>#REF!</v>
      </c>
      <c r="D104" s="12">
        <v>0.05</v>
      </c>
      <c r="E104" s="12">
        <f t="shared" ref="E104:E108" si="4">E103+1</f>
        <v>3</v>
      </c>
      <c r="F104" s="12" t="e">
        <f t="shared" ref="F104:F108" si="5">C104*COS(D104*2*PI())</f>
        <v>#REF!</v>
      </c>
      <c r="G104" s="12" t="e">
        <f t="shared" ref="G104:G108" si="6">C104*SIN(D104*2*PI())</f>
        <v>#REF!</v>
      </c>
      <c r="K104" s="15">
        <v>1</v>
      </c>
      <c r="L104" s="15">
        <v>0.75</v>
      </c>
      <c r="M104" s="15">
        <v>0.5</v>
      </c>
      <c r="N104" s="15">
        <v>0.25</v>
      </c>
    </row>
    <row r="105" spans="2:26" x14ac:dyDescent="0.25">
      <c r="B105" s="12" t="s">
        <v>13</v>
      </c>
      <c r="C105" s="12" t="e">
        <f t="shared" si="3"/>
        <v>#REF!</v>
      </c>
      <c r="D105" s="12">
        <v>0.92500000000000004</v>
      </c>
      <c r="E105" s="12">
        <f t="shared" si="4"/>
        <v>4</v>
      </c>
      <c r="F105" s="12" t="e">
        <f t="shared" si="5"/>
        <v>#REF!</v>
      </c>
      <c r="G105" s="12" t="e">
        <f t="shared" si="6"/>
        <v>#REF!</v>
      </c>
      <c r="K105" s="15">
        <v>1</v>
      </c>
      <c r="L105" s="15">
        <v>0.75</v>
      </c>
      <c r="M105" s="15">
        <v>0.5</v>
      </c>
      <c r="N105" s="15">
        <v>0.25</v>
      </c>
    </row>
    <row r="106" spans="2:26" x14ac:dyDescent="0.25">
      <c r="B106" s="12" t="s">
        <v>14</v>
      </c>
      <c r="C106" s="12" t="e">
        <f t="shared" si="3"/>
        <v>#REF!</v>
      </c>
      <c r="D106" s="12">
        <v>0.82499999999999996</v>
      </c>
      <c r="E106" s="12">
        <f t="shared" si="4"/>
        <v>5</v>
      </c>
      <c r="F106" s="12" t="e">
        <f t="shared" si="5"/>
        <v>#REF!</v>
      </c>
      <c r="G106" s="12" t="e">
        <f t="shared" si="6"/>
        <v>#REF!</v>
      </c>
      <c r="J106" s="12" t="s">
        <v>1</v>
      </c>
      <c r="K106" s="15">
        <v>1</v>
      </c>
      <c r="L106" s="15">
        <v>0.75</v>
      </c>
      <c r="M106" s="15">
        <v>0.5</v>
      </c>
      <c r="N106" s="15">
        <v>0.25</v>
      </c>
    </row>
    <row r="107" spans="2:26" x14ac:dyDescent="0.25">
      <c r="B107" s="12" t="s">
        <v>15</v>
      </c>
      <c r="C107" s="12">
        <f t="shared" si="3"/>
        <v>1</v>
      </c>
      <c r="D107" s="12">
        <v>0.5</v>
      </c>
      <c r="E107" s="12">
        <f t="shared" si="4"/>
        <v>6</v>
      </c>
      <c r="K107" s="15">
        <v>1</v>
      </c>
      <c r="L107" s="15">
        <v>0.75</v>
      </c>
      <c r="M107" s="15">
        <v>0.5</v>
      </c>
      <c r="N107" s="15">
        <v>0.25</v>
      </c>
    </row>
    <row r="108" spans="2:26" x14ac:dyDescent="0.25">
      <c r="B108" s="12" t="s">
        <v>16</v>
      </c>
      <c r="C108" s="12" t="e">
        <f t="shared" si="3"/>
        <v>#REF!</v>
      </c>
      <c r="D108" s="12">
        <v>0.52500000000000002</v>
      </c>
      <c r="E108" s="12">
        <f t="shared" si="4"/>
        <v>7</v>
      </c>
      <c r="F108" s="12" t="e">
        <f t="shared" si="5"/>
        <v>#REF!</v>
      </c>
      <c r="G108" s="12" t="e">
        <f t="shared" si="6"/>
        <v>#REF!</v>
      </c>
      <c r="K108" s="15">
        <v>1</v>
      </c>
      <c r="L108" s="15">
        <v>0.75</v>
      </c>
      <c r="M108" s="15">
        <v>0.5</v>
      </c>
      <c r="N108" s="15">
        <v>0.25</v>
      </c>
      <c r="Y108" s="40"/>
      <c r="Z108" s="38"/>
    </row>
    <row r="109" spans="2:26" x14ac:dyDescent="0.25">
      <c r="K109" s="15">
        <v>1</v>
      </c>
      <c r="L109" s="15">
        <v>0.75</v>
      </c>
      <c r="M109" s="15">
        <v>0.5</v>
      </c>
      <c r="N109" s="15">
        <v>0.25</v>
      </c>
      <c r="Y109" s="42"/>
    </row>
    <row r="110" spans="2:26" x14ac:dyDescent="0.25">
      <c r="J110" s="12" t="s">
        <v>2</v>
      </c>
      <c r="K110" s="15">
        <v>1</v>
      </c>
      <c r="L110" s="15">
        <v>0.75</v>
      </c>
      <c r="M110" s="15">
        <v>0.5</v>
      </c>
      <c r="N110" s="15">
        <v>0.25</v>
      </c>
      <c r="Y110" s="40"/>
      <c r="Z110" s="38"/>
    </row>
    <row r="111" spans="2:26" x14ac:dyDescent="0.25">
      <c r="B111" s="12" t="s">
        <v>0</v>
      </c>
      <c r="C111" s="38" t="e">
        <f>TOOLKIT!#REF!</f>
        <v>#REF!</v>
      </c>
      <c r="K111" s="15">
        <v>1</v>
      </c>
      <c r="L111" s="15">
        <v>0.75</v>
      </c>
      <c r="M111" s="15">
        <v>0.5</v>
      </c>
      <c r="N111" s="15">
        <v>0.25</v>
      </c>
      <c r="Y111" s="40"/>
      <c r="Z111" s="38"/>
    </row>
    <row r="112" spans="2:26" x14ac:dyDescent="0.25">
      <c r="B112" s="12" t="s">
        <v>1</v>
      </c>
      <c r="C112" s="41" t="e">
        <f>TOOLKIT!#REF!</f>
        <v>#REF!</v>
      </c>
      <c r="K112" s="15">
        <v>1</v>
      </c>
      <c r="L112" s="15">
        <v>0.75</v>
      </c>
      <c r="M112" s="15">
        <v>0.5</v>
      </c>
      <c r="N112" s="15">
        <v>0.25</v>
      </c>
      <c r="Y112" s="40"/>
      <c r="Z112" s="39"/>
    </row>
    <row r="113" spans="2:26" x14ac:dyDescent="0.25">
      <c r="B113" s="12" t="s">
        <v>2</v>
      </c>
      <c r="C113" s="38" t="e">
        <f>TOOLKIT!#REF!</f>
        <v>#REF!</v>
      </c>
      <c r="K113" s="15">
        <v>1</v>
      </c>
      <c r="L113" s="15">
        <v>0.75</v>
      </c>
      <c r="M113" s="15">
        <v>0.5</v>
      </c>
      <c r="N113" s="15">
        <v>0.25</v>
      </c>
      <c r="Y113" s="40"/>
      <c r="Z113" s="38"/>
    </row>
    <row r="114" spans="2:26" x14ac:dyDescent="0.25">
      <c r="B114" s="12" t="s">
        <v>13</v>
      </c>
      <c r="C114" s="38" t="e">
        <f>TOOLKIT!#REF!</f>
        <v>#REF!</v>
      </c>
      <c r="K114" s="15">
        <v>1</v>
      </c>
      <c r="L114" s="15">
        <v>0.75</v>
      </c>
      <c r="M114" s="15">
        <v>0.5</v>
      </c>
      <c r="N114" s="15">
        <v>0.25</v>
      </c>
    </row>
    <row r="115" spans="2:26" x14ac:dyDescent="0.25">
      <c r="B115" s="12" t="s">
        <v>14</v>
      </c>
      <c r="C115" s="38" t="e">
        <f>TOOLKIT!#REF!</f>
        <v>#REF!</v>
      </c>
      <c r="J115" s="12" t="s">
        <v>4</v>
      </c>
      <c r="K115" s="15">
        <v>1</v>
      </c>
      <c r="L115" s="15">
        <v>0.75</v>
      </c>
      <c r="M115" s="15">
        <v>0.5</v>
      </c>
      <c r="N115" s="15">
        <v>0.25</v>
      </c>
    </row>
    <row r="116" spans="2:26" x14ac:dyDescent="0.25">
      <c r="B116" s="12" t="s">
        <v>15</v>
      </c>
      <c r="K116" s="15">
        <v>1</v>
      </c>
      <c r="L116" s="15">
        <v>0.75</v>
      </c>
      <c r="M116" s="15">
        <v>0.5</v>
      </c>
      <c r="N116" s="15">
        <v>0.25</v>
      </c>
    </row>
    <row r="117" spans="2:26" x14ac:dyDescent="0.25">
      <c r="B117" s="12" t="s">
        <v>16</v>
      </c>
      <c r="C117" s="38" t="e">
        <f>TOOLKIT!#REF!</f>
        <v>#REF!</v>
      </c>
      <c r="K117" s="15">
        <v>1</v>
      </c>
      <c r="L117" s="15">
        <v>0.75</v>
      </c>
      <c r="M117" s="15">
        <v>0.5</v>
      </c>
      <c r="N117" s="15">
        <v>0.25</v>
      </c>
    </row>
    <row r="118" spans="2:26" x14ac:dyDescent="0.25">
      <c r="C118" s="12" t="e">
        <f>AVERAGE(C111:C117)</f>
        <v>#REF!</v>
      </c>
      <c r="K118" s="15">
        <v>1</v>
      </c>
      <c r="L118" s="15">
        <v>0.75</v>
      </c>
      <c r="M118" s="15">
        <v>0.5</v>
      </c>
      <c r="N118" s="15">
        <v>0.25</v>
      </c>
    </row>
    <row r="119" spans="2:26" x14ac:dyDescent="0.25">
      <c r="J119" s="12" t="s">
        <v>5</v>
      </c>
      <c r="K119" s="15">
        <v>1</v>
      </c>
      <c r="L119" s="15">
        <v>0.75</v>
      </c>
      <c r="M119" s="15">
        <v>0.5</v>
      </c>
      <c r="N119" s="15">
        <v>0.25</v>
      </c>
    </row>
    <row r="120" spans="2:26" x14ac:dyDescent="0.25">
      <c r="B120" s="12" t="s">
        <v>38</v>
      </c>
      <c r="C120" s="12">
        <v>0.23</v>
      </c>
      <c r="K120" s="15">
        <v>1</v>
      </c>
      <c r="L120" s="15">
        <v>0.75</v>
      </c>
      <c r="M120" s="15">
        <v>0.5</v>
      </c>
      <c r="N120" s="15">
        <v>0.25</v>
      </c>
    </row>
    <row r="121" spans="2:26" x14ac:dyDescent="0.25">
      <c r="K121" s="15">
        <v>1</v>
      </c>
      <c r="L121" s="15">
        <v>0.75</v>
      </c>
      <c r="M121" s="15">
        <v>0.5</v>
      </c>
      <c r="N121" s="15">
        <v>0.25</v>
      </c>
    </row>
    <row r="122" spans="2:26" x14ac:dyDescent="0.25">
      <c r="K122" s="15">
        <v>1</v>
      </c>
      <c r="L122" s="15">
        <v>0.75</v>
      </c>
      <c r="M122" s="15">
        <v>0.5</v>
      </c>
      <c r="N122" s="15">
        <v>0.25</v>
      </c>
    </row>
    <row r="123" spans="2:26" x14ac:dyDescent="0.25">
      <c r="K123" s="15">
        <v>1</v>
      </c>
      <c r="L123" s="15">
        <v>0.75</v>
      </c>
      <c r="M123" s="15">
        <v>0.5</v>
      </c>
      <c r="N123" s="15">
        <v>0.25</v>
      </c>
    </row>
    <row r="124" spans="2:26" x14ac:dyDescent="0.25">
      <c r="K124" s="15">
        <v>1</v>
      </c>
      <c r="L124" s="15">
        <v>0.75</v>
      </c>
      <c r="M124" s="15">
        <v>0.5</v>
      </c>
      <c r="N124" s="15">
        <v>0.25</v>
      </c>
    </row>
    <row r="125" spans="2:26" x14ac:dyDescent="0.25">
      <c r="K125" s="15">
        <v>1</v>
      </c>
      <c r="L125" s="15">
        <v>0.75</v>
      </c>
      <c r="M125" s="15">
        <v>0.5</v>
      </c>
      <c r="N125" s="15">
        <v>0.25</v>
      </c>
    </row>
    <row r="126" spans="2:26" x14ac:dyDescent="0.25">
      <c r="K126" s="15">
        <v>1</v>
      </c>
      <c r="L126" s="15">
        <v>0.75</v>
      </c>
      <c r="M126" s="15">
        <v>0.5</v>
      </c>
      <c r="N126" s="15">
        <v>0.25</v>
      </c>
    </row>
    <row r="127" spans="2:26" x14ac:dyDescent="0.25">
      <c r="K127" s="15">
        <v>1</v>
      </c>
      <c r="L127" s="15">
        <v>0.75</v>
      </c>
      <c r="M127" s="15">
        <v>0.5</v>
      </c>
      <c r="N127" s="15">
        <v>0.25</v>
      </c>
    </row>
    <row r="128" spans="2:26" x14ac:dyDescent="0.25">
      <c r="B128" s="12" t="s">
        <v>17</v>
      </c>
      <c r="C128" s="12">
        <v>0.14639905548996446</v>
      </c>
      <c r="K128" s="15">
        <v>1</v>
      </c>
      <c r="L128" s="15">
        <v>0.75</v>
      </c>
      <c r="M128" s="15">
        <v>0.5</v>
      </c>
      <c r="N128" s="15">
        <v>0.25</v>
      </c>
    </row>
    <row r="129" spans="2:25" x14ac:dyDescent="0.25">
      <c r="B129" s="12" t="s">
        <v>18</v>
      </c>
      <c r="C129" s="12">
        <v>0.19996556473829202</v>
      </c>
      <c r="K129" s="15">
        <v>1</v>
      </c>
      <c r="L129" s="15">
        <v>0.75</v>
      </c>
      <c r="M129" s="15">
        <v>0.5</v>
      </c>
      <c r="N129" s="15">
        <v>0.25</v>
      </c>
    </row>
    <row r="130" spans="2:25" x14ac:dyDescent="0.25">
      <c r="B130" s="12" t="s">
        <v>19</v>
      </c>
      <c r="C130" s="12">
        <v>0.17245179063360891</v>
      </c>
      <c r="K130" s="15">
        <v>1</v>
      </c>
      <c r="L130" s="15">
        <v>0.75</v>
      </c>
      <c r="M130" s="15">
        <v>0.5</v>
      </c>
      <c r="N130" s="15">
        <v>0.25</v>
      </c>
    </row>
    <row r="131" spans="2:25" x14ac:dyDescent="0.25">
      <c r="B131" s="12" t="s">
        <v>20</v>
      </c>
      <c r="C131" s="12">
        <v>0.2880165289256198</v>
      </c>
      <c r="K131" s="15">
        <v>1</v>
      </c>
      <c r="L131" s="15">
        <v>0.75</v>
      </c>
      <c r="M131" s="15">
        <v>0.5</v>
      </c>
      <c r="N131" s="15">
        <v>0.25</v>
      </c>
    </row>
    <row r="132" spans="2:25" x14ac:dyDescent="0.25">
      <c r="B132" s="12" t="s">
        <v>21</v>
      </c>
      <c r="K132" s="15">
        <v>1</v>
      </c>
      <c r="L132" s="15">
        <v>0.75</v>
      </c>
      <c r="M132" s="15">
        <v>0.5</v>
      </c>
      <c r="N132" s="15">
        <v>0.25</v>
      </c>
    </row>
    <row r="133" spans="2:25" x14ac:dyDescent="0.25">
      <c r="B133" s="12" t="s">
        <v>22</v>
      </c>
      <c r="C133" s="12">
        <v>0.3698347107438017</v>
      </c>
      <c r="J133" s="12" t="s">
        <v>3</v>
      </c>
      <c r="K133" s="15">
        <v>1</v>
      </c>
      <c r="L133" s="15">
        <v>0.75</v>
      </c>
      <c r="M133" s="15">
        <v>0.5</v>
      </c>
      <c r="N133" s="15">
        <v>0.25</v>
      </c>
    </row>
    <row r="134" spans="2:25" x14ac:dyDescent="0.25">
      <c r="K134" s="15">
        <v>1</v>
      </c>
      <c r="L134" s="15">
        <v>0.75</v>
      </c>
      <c r="M134" s="15">
        <v>0.5</v>
      </c>
      <c r="N134" s="15">
        <v>0.25</v>
      </c>
    </row>
    <row r="135" spans="2:25" x14ac:dyDescent="0.25">
      <c r="K135" s="15">
        <v>1</v>
      </c>
      <c r="L135" s="15">
        <v>0.75</v>
      </c>
      <c r="M135" s="15">
        <v>0.5</v>
      </c>
      <c r="N135" s="15">
        <v>0.25</v>
      </c>
    </row>
    <row r="136" spans="2:25" x14ac:dyDescent="0.25">
      <c r="K136" s="15">
        <v>1</v>
      </c>
      <c r="L136" s="15">
        <v>0.75</v>
      </c>
      <c r="M136" s="15">
        <v>0.5</v>
      </c>
      <c r="N136" s="15">
        <v>0.25</v>
      </c>
    </row>
    <row r="137" spans="2:25" x14ac:dyDescent="0.25">
      <c r="K137" s="15">
        <v>1</v>
      </c>
      <c r="L137" s="15">
        <v>0.75</v>
      </c>
      <c r="M137" s="15">
        <v>0.5</v>
      </c>
      <c r="N137" s="15">
        <v>0.25</v>
      </c>
      <c r="W137" s="12"/>
      <c r="X137" s="12"/>
      <c r="Y137" s="12"/>
    </row>
    <row r="138" spans="2:25" x14ac:dyDescent="0.25">
      <c r="J138" s="12" t="s">
        <v>0</v>
      </c>
      <c r="K138" s="15">
        <v>1</v>
      </c>
      <c r="L138" s="15">
        <v>0.75</v>
      </c>
      <c r="M138" s="15">
        <v>0.5</v>
      </c>
      <c r="N138" s="15">
        <v>0.25</v>
      </c>
      <c r="W138" s="12" t="s">
        <v>38</v>
      </c>
      <c r="X138" s="12"/>
      <c r="Y138" s="12"/>
    </row>
    <row r="139" spans="2:25" x14ac:dyDescent="0.25">
      <c r="K139" s="15">
        <v>1</v>
      </c>
      <c r="L139" s="15">
        <v>0.75</v>
      </c>
      <c r="M139" s="15">
        <v>0.5</v>
      </c>
      <c r="N139" s="15">
        <v>0.25</v>
      </c>
      <c r="W139" s="12" t="s">
        <v>41</v>
      </c>
      <c r="X139" s="12" t="e">
        <f>TOOLKIT!#REF!</f>
        <v>#REF!</v>
      </c>
      <c r="Y139" s="12"/>
    </row>
    <row r="140" spans="2:25" x14ac:dyDescent="0.25">
      <c r="K140" s="15">
        <v>1</v>
      </c>
      <c r="L140" s="15">
        <v>0.75</v>
      </c>
      <c r="M140" s="15">
        <v>0.5</v>
      </c>
      <c r="N140" s="15">
        <v>0.25</v>
      </c>
      <c r="W140" s="12" t="s">
        <v>39</v>
      </c>
      <c r="X140" s="12" t="e">
        <f>TOOLKIT!#REF!</f>
        <v>#REF!</v>
      </c>
      <c r="Y140" s="12"/>
    </row>
    <row r="141" spans="2:25" x14ac:dyDescent="0.25">
      <c r="K141" s="15">
        <v>1</v>
      </c>
      <c r="L141" s="15">
        <v>0.75</v>
      </c>
      <c r="M141" s="15">
        <v>0.5</v>
      </c>
      <c r="N141" s="15">
        <v>0.25</v>
      </c>
      <c r="W141" s="12" t="s">
        <v>40</v>
      </c>
      <c r="X141" s="12" t="e">
        <f>TOOLKIT!#REF!</f>
        <v>#REF!</v>
      </c>
      <c r="Y141" s="12"/>
    </row>
    <row r="142" spans="2:25" x14ac:dyDescent="0.25">
      <c r="B142" s="16"/>
      <c r="W142" s="12" t="s">
        <v>43</v>
      </c>
      <c r="X142" s="12" t="e">
        <f>AVERAGE(X139:X141)</f>
        <v>#REF!</v>
      </c>
      <c r="Y142" s="12"/>
    </row>
    <row r="143" spans="2:25" x14ac:dyDescent="0.25">
      <c r="W143" s="12"/>
      <c r="X143" s="12"/>
      <c r="Y143" s="12"/>
    </row>
    <row r="144" spans="2:25" x14ac:dyDescent="0.25">
      <c r="W144" s="12"/>
      <c r="X144" s="12"/>
      <c r="Y144" s="12"/>
    </row>
    <row r="145" spans="1:25" x14ac:dyDescent="0.25">
      <c r="D145" s="17"/>
      <c r="W145" s="12"/>
      <c r="X145" s="12"/>
      <c r="Y145" s="12"/>
    </row>
    <row r="146" spans="1:25" x14ac:dyDescent="0.25">
      <c r="W146" s="12"/>
      <c r="X146" s="12"/>
      <c r="Y146" s="12"/>
    </row>
    <row r="147" spans="1:25" x14ac:dyDescent="0.25">
      <c r="W147" s="12"/>
      <c r="X147" s="12"/>
      <c r="Y147" s="12"/>
    </row>
    <row r="148" spans="1:25" ht="18" x14ac:dyDescent="0.3">
      <c r="A148" s="18"/>
      <c r="B148" s="19" t="s">
        <v>23</v>
      </c>
      <c r="C148" s="20"/>
      <c r="D148" s="20"/>
      <c r="E148" s="20"/>
      <c r="F148" s="20"/>
      <c r="G148" s="20"/>
      <c r="H148" s="20"/>
      <c r="I148" s="20"/>
      <c r="J148" s="20"/>
      <c r="K148" s="20"/>
      <c r="L148" s="20"/>
      <c r="M148" s="20"/>
      <c r="N148" s="18"/>
      <c r="O148" s="20" t="s">
        <v>24</v>
      </c>
      <c r="P148" s="20"/>
      <c r="Q148" s="18"/>
      <c r="R148" s="18"/>
      <c r="S148" s="18"/>
      <c r="W148" s="12"/>
      <c r="X148" s="12"/>
      <c r="Y148" s="12"/>
    </row>
    <row r="149" spans="1:25" ht="14.4" x14ac:dyDescent="0.3">
      <c r="A149" s="18"/>
      <c r="B149" s="21" t="s">
        <v>25</v>
      </c>
      <c r="C149" s="20"/>
      <c r="D149" s="20"/>
      <c r="E149" s="20"/>
      <c r="F149" s="20"/>
      <c r="G149" s="20"/>
      <c r="H149" s="20"/>
      <c r="I149" s="20"/>
      <c r="J149" s="20"/>
      <c r="K149" s="20"/>
      <c r="L149" s="20"/>
      <c r="M149" s="18"/>
      <c r="N149" s="18"/>
      <c r="O149" s="20">
        <v>18</v>
      </c>
      <c r="P149" s="20">
        <v>0</v>
      </c>
      <c r="Q149" s="18"/>
      <c r="R149" s="18"/>
      <c r="S149" s="18"/>
    </row>
    <row r="150" spans="1:25" ht="14.4" x14ac:dyDescent="0.3">
      <c r="A150" s="18"/>
      <c r="B150" s="22" t="s">
        <v>26</v>
      </c>
      <c r="C150" s="22" t="s">
        <v>27</v>
      </c>
      <c r="D150" s="22" t="s">
        <v>28</v>
      </c>
      <c r="E150" s="22" t="s">
        <v>29</v>
      </c>
      <c r="F150" s="22" t="s">
        <v>30</v>
      </c>
      <c r="G150" s="22" t="s">
        <v>31</v>
      </c>
      <c r="H150" s="22" t="s">
        <v>32</v>
      </c>
      <c r="I150" s="22" t="s">
        <v>33</v>
      </c>
      <c r="J150" s="22" t="str">
        <f>B149&amp;": "&amp;TEXT(B151,"0.0%")</f>
        <v>Circ Index: 0.0%</v>
      </c>
      <c r="K150" s="22" t="s">
        <v>34</v>
      </c>
      <c r="L150" s="22" t="s">
        <v>35</v>
      </c>
      <c r="M150" s="18"/>
      <c r="N150" s="18"/>
      <c r="O150" s="20">
        <v>18</v>
      </c>
      <c r="P150" s="20">
        <v>10</v>
      </c>
      <c r="Q150" s="18"/>
      <c r="R150" s="18"/>
      <c r="S150" s="18"/>
    </row>
    <row r="151" spans="1:25" ht="14.4" x14ac:dyDescent="0.3">
      <c r="A151" s="18"/>
      <c r="B151" s="23">
        <f>D44</f>
        <v>0</v>
      </c>
      <c r="C151" s="24">
        <v>0</v>
      </c>
      <c r="D151" s="24">
        <v>1</v>
      </c>
      <c r="E151" s="25">
        <v>180</v>
      </c>
      <c r="F151" s="25">
        <f>(1-(360-$E$9)/360)/4</f>
        <v>0</v>
      </c>
      <c r="G151" s="25">
        <f>(1-(360-$E$9)/360)/4</f>
        <v>0</v>
      </c>
      <c r="H151" s="25">
        <f>(1-(360-$E$9)/360)/4</f>
        <v>0</v>
      </c>
      <c r="I151" s="25">
        <v>0.125</v>
      </c>
      <c r="J151" s="25">
        <f>(360-$E$9)/360</f>
        <v>1</v>
      </c>
      <c r="K151" s="25">
        <v>0.5</v>
      </c>
      <c r="L151" s="25">
        <v>0.5</v>
      </c>
      <c r="M151" s="18"/>
      <c r="N151" s="18"/>
      <c r="O151" s="20">
        <v>18</v>
      </c>
      <c r="P151" s="20">
        <v>20</v>
      </c>
      <c r="Q151" s="18"/>
      <c r="R151" s="18"/>
      <c r="S151" s="18"/>
    </row>
    <row r="152" spans="1:25" ht="14.4" x14ac:dyDescent="0.3">
      <c r="A152" s="18"/>
      <c r="B152" s="26"/>
      <c r="C152" s="26"/>
      <c r="D152" s="26"/>
      <c r="E152" s="26"/>
      <c r="F152" s="27"/>
      <c r="G152" s="26"/>
      <c r="H152" s="26"/>
      <c r="I152" s="26"/>
      <c r="J152" s="26"/>
      <c r="K152" s="26">
        <f>1-(COS(RADIANS(E151)*(B151-C151)/(D151-C151))+1)/2</f>
        <v>0</v>
      </c>
      <c r="L152" s="26">
        <f>(SIN(RADIANS(E151)*(B151-C151)/(D151-C151))+1)/2</f>
        <v>0.5</v>
      </c>
      <c r="M152" s="18"/>
      <c r="N152" s="18"/>
      <c r="O152" s="20">
        <v>18</v>
      </c>
      <c r="P152" s="20">
        <v>30</v>
      </c>
      <c r="Q152" s="18"/>
      <c r="R152" s="18"/>
      <c r="S152" s="18"/>
    </row>
    <row r="153" spans="1:25" ht="14.4" x14ac:dyDescent="0.3">
      <c r="A153" s="18"/>
      <c r="B153" s="18"/>
      <c r="C153" s="18"/>
      <c r="D153" s="18"/>
      <c r="E153" s="18"/>
      <c r="F153" s="18"/>
      <c r="G153" s="18"/>
      <c r="H153" s="18"/>
      <c r="I153" s="18"/>
      <c r="J153" s="18"/>
      <c r="K153" s="18"/>
      <c r="L153" s="18"/>
      <c r="M153" s="18"/>
      <c r="N153" s="18"/>
      <c r="O153" s="20">
        <v>18</v>
      </c>
      <c r="P153" s="20">
        <v>40</v>
      </c>
      <c r="Q153" s="18"/>
      <c r="R153" s="18"/>
      <c r="S153" s="18"/>
    </row>
    <row r="154" spans="1:25" ht="14.4" x14ac:dyDescent="0.3">
      <c r="A154" s="18"/>
      <c r="B154" s="18"/>
      <c r="C154" s="18"/>
      <c r="D154" s="18"/>
      <c r="E154" s="18"/>
      <c r="F154" s="18"/>
      <c r="G154" s="18"/>
      <c r="H154" s="18"/>
      <c r="I154" s="18"/>
      <c r="J154" s="18"/>
      <c r="K154" s="18"/>
      <c r="L154" s="18"/>
      <c r="M154" s="18"/>
      <c r="N154" s="18"/>
      <c r="O154" s="20">
        <v>18</v>
      </c>
      <c r="P154" s="20">
        <v>50</v>
      </c>
      <c r="Q154" s="18"/>
      <c r="R154" s="18"/>
      <c r="S154" s="18"/>
    </row>
    <row r="155" spans="1:25" ht="14.4" x14ac:dyDescent="0.3">
      <c r="A155" s="18"/>
      <c r="B155" s="18"/>
      <c r="C155" s="18"/>
      <c r="D155" s="18"/>
      <c r="E155" s="18"/>
      <c r="F155" s="18"/>
      <c r="G155" s="18"/>
      <c r="H155" s="18"/>
      <c r="I155" s="18"/>
      <c r="J155" s="18"/>
      <c r="K155" s="18"/>
      <c r="L155" s="18"/>
      <c r="M155" s="18"/>
      <c r="N155" s="18"/>
      <c r="O155" s="20">
        <v>18</v>
      </c>
      <c r="P155" s="20">
        <v>60</v>
      </c>
      <c r="Q155" s="18"/>
      <c r="R155" s="18"/>
      <c r="S155" s="18"/>
    </row>
    <row r="156" spans="1:25" ht="14.4" x14ac:dyDescent="0.3">
      <c r="A156" s="18"/>
      <c r="B156" s="18"/>
      <c r="C156" s="18"/>
      <c r="D156" s="18"/>
      <c r="E156" s="18"/>
      <c r="F156" s="18"/>
      <c r="G156" s="18"/>
      <c r="H156" s="18"/>
      <c r="I156" s="18"/>
      <c r="J156" s="18"/>
      <c r="K156" s="18"/>
      <c r="L156" s="18"/>
      <c r="M156" s="18"/>
      <c r="N156" s="18"/>
      <c r="O156" s="20">
        <v>18</v>
      </c>
      <c r="P156" s="20">
        <v>70</v>
      </c>
      <c r="Q156" s="18"/>
      <c r="R156" s="18"/>
      <c r="S156" s="18"/>
    </row>
    <row r="157" spans="1:25" ht="14.4" x14ac:dyDescent="0.3">
      <c r="A157" s="18"/>
      <c r="B157" s="18"/>
      <c r="C157" s="18"/>
      <c r="D157" s="18"/>
      <c r="E157" s="18"/>
      <c r="F157" s="18"/>
      <c r="G157" s="18"/>
      <c r="H157" s="18"/>
      <c r="I157" s="18"/>
      <c r="J157" s="18"/>
      <c r="K157" s="18"/>
      <c r="L157" s="18"/>
      <c r="M157" s="18"/>
      <c r="N157" s="18"/>
      <c r="O157" s="20">
        <v>18</v>
      </c>
      <c r="P157" s="20">
        <v>80</v>
      </c>
      <c r="Q157" s="18"/>
      <c r="R157" s="18"/>
      <c r="S157" s="18"/>
    </row>
    <row r="158" spans="1:25" ht="14.4" x14ac:dyDescent="0.3">
      <c r="A158" s="18"/>
      <c r="B158" s="18"/>
      <c r="C158" s="18"/>
      <c r="D158" s="18"/>
      <c r="E158" s="18"/>
      <c r="F158" s="18"/>
      <c r="G158" s="18"/>
      <c r="H158" s="18"/>
      <c r="I158" s="18"/>
      <c r="J158" s="18"/>
      <c r="K158" s="18"/>
      <c r="L158" s="18"/>
      <c r="M158" s="18"/>
      <c r="N158" s="18"/>
      <c r="O158" s="20">
        <v>18</v>
      </c>
      <c r="P158" s="20">
        <v>90</v>
      </c>
      <c r="Q158" s="18"/>
      <c r="R158" s="18"/>
      <c r="S158" s="18"/>
    </row>
    <row r="159" spans="1:25" ht="14.4" x14ac:dyDescent="0.3">
      <c r="A159" s="18"/>
      <c r="B159" s="18"/>
      <c r="C159" s="18"/>
      <c r="D159" s="18"/>
      <c r="E159" s="18"/>
      <c r="F159" s="18"/>
      <c r="G159" s="18"/>
      <c r="H159" s="18"/>
      <c r="I159" s="18"/>
      <c r="J159" s="18"/>
      <c r="K159" s="18"/>
      <c r="L159" s="18"/>
      <c r="M159" s="18"/>
      <c r="N159" s="18"/>
      <c r="O159" s="20">
        <v>180</v>
      </c>
      <c r="P159" s="20">
        <v>100</v>
      </c>
      <c r="Q159" s="18"/>
      <c r="R159" s="18"/>
      <c r="S159" s="18"/>
    </row>
    <row r="160" spans="1:25" ht="14.4" x14ac:dyDescent="0.3">
      <c r="A160" s="18"/>
      <c r="B160" s="18"/>
      <c r="C160" s="18"/>
      <c r="D160" s="18"/>
      <c r="E160" s="18"/>
      <c r="F160" s="18"/>
      <c r="G160" s="18"/>
      <c r="H160" s="18"/>
      <c r="I160" s="18"/>
      <c r="J160" s="18"/>
      <c r="K160" s="18"/>
      <c r="L160" s="18"/>
      <c r="M160" s="18"/>
      <c r="N160" s="18"/>
      <c r="O160" s="20"/>
      <c r="P160" s="20"/>
      <c r="Q160" s="18"/>
      <c r="R160" s="18"/>
      <c r="S160" s="18"/>
    </row>
    <row r="161" spans="1:19" ht="14.4" x14ac:dyDescent="0.3">
      <c r="A161" s="18"/>
      <c r="B161" s="18"/>
      <c r="C161" s="18"/>
      <c r="D161" s="18"/>
      <c r="E161" s="18"/>
      <c r="F161" s="18"/>
      <c r="G161" s="18"/>
      <c r="H161" s="18"/>
      <c r="I161" s="18"/>
      <c r="J161" s="18"/>
      <c r="K161" s="18"/>
      <c r="L161" s="18"/>
      <c r="M161" s="18"/>
      <c r="N161" s="18"/>
      <c r="O161" s="18"/>
      <c r="P161" s="18"/>
      <c r="Q161" s="18"/>
      <c r="R161" s="18"/>
      <c r="S161" s="18"/>
    </row>
    <row r="162" spans="1:19" ht="14.4" x14ac:dyDescent="0.3">
      <c r="A162" s="18"/>
      <c r="B162" s="18"/>
      <c r="C162" s="18"/>
      <c r="D162" s="18"/>
      <c r="E162" s="18"/>
      <c r="F162" s="18"/>
      <c r="G162" s="18"/>
      <c r="H162" s="18"/>
      <c r="I162" s="18"/>
      <c r="J162" s="18"/>
      <c r="K162" s="18"/>
      <c r="L162" s="18"/>
      <c r="M162" s="18"/>
      <c r="N162" s="18"/>
      <c r="O162" s="18"/>
      <c r="P162" s="18"/>
      <c r="Q162" s="18"/>
      <c r="R162" s="18"/>
      <c r="S162" s="18"/>
    </row>
    <row r="163" spans="1:19" ht="14.4" x14ac:dyDescent="0.3">
      <c r="A163" s="18"/>
      <c r="B163" s="18"/>
      <c r="C163" s="18"/>
      <c r="D163" s="18"/>
      <c r="E163" s="18"/>
      <c r="F163" s="18"/>
      <c r="G163" s="18"/>
      <c r="H163" s="18"/>
      <c r="I163" s="18"/>
      <c r="J163" s="18"/>
      <c r="K163" s="18"/>
      <c r="L163" s="18"/>
      <c r="M163" s="18"/>
      <c r="N163" s="18"/>
      <c r="O163" s="18"/>
      <c r="P163" s="18"/>
      <c r="Q163" s="18"/>
      <c r="R163" s="18"/>
      <c r="S163" s="18"/>
    </row>
    <row r="164" spans="1:19" ht="14.4" x14ac:dyDescent="0.3">
      <c r="A164" s="18"/>
      <c r="B164" s="18"/>
      <c r="C164" s="18"/>
      <c r="D164" s="18"/>
      <c r="E164" s="18"/>
      <c r="F164" s="18"/>
      <c r="G164" s="18"/>
      <c r="H164" s="18"/>
      <c r="I164" s="18"/>
      <c r="J164" s="18"/>
      <c r="K164" s="18"/>
      <c r="L164" s="18"/>
      <c r="M164" s="18"/>
      <c r="N164" s="18"/>
      <c r="O164" s="18"/>
      <c r="P164" s="18"/>
      <c r="Q164" s="18"/>
      <c r="R164" s="18"/>
      <c r="S164" s="18"/>
    </row>
    <row r="165" spans="1:19" ht="18" x14ac:dyDescent="0.3">
      <c r="A165" s="18"/>
      <c r="B165" s="19" t="s">
        <v>23</v>
      </c>
      <c r="C165" s="20"/>
      <c r="D165" s="20"/>
      <c r="E165" s="20"/>
      <c r="F165" s="20"/>
      <c r="G165" s="20"/>
      <c r="H165" s="20"/>
      <c r="I165" s="20"/>
      <c r="J165" s="20"/>
      <c r="K165" s="20"/>
      <c r="L165" s="20"/>
      <c r="M165" s="20"/>
      <c r="N165" s="18"/>
      <c r="O165" s="20" t="s">
        <v>24</v>
      </c>
      <c r="P165" s="20"/>
      <c r="Q165" s="18"/>
      <c r="R165" s="18"/>
      <c r="S165" s="18"/>
    </row>
    <row r="166" spans="1:19" ht="14.4" x14ac:dyDescent="0.3">
      <c r="A166" s="18"/>
      <c r="B166" s="21" t="s">
        <v>25</v>
      </c>
      <c r="C166" s="20"/>
      <c r="D166" s="20"/>
      <c r="E166" s="20"/>
      <c r="F166" s="20"/>
      <c r="G166" s="20"/>
      <c r="H166" s="20"/>
      <c r="I166" s="20"/>
      <c r="J166" s="20"/>
      <c r="K166" s="20"/>
      <c r="L166" s="20"/>
      <c r="M166" s="18"/>
      <c r="N166" s="18"/>
      <c r="O166" s="20">
        <v>18</v>
      </c>
      <c r="P166" s="20">
        <v>0</v>
      </c>
      <c r="Q166" s="18"/>
      <c r="R166" s="18"/>
      <c r="S166" s="18"/>
    </row>
    <row r="167" spans="1:19" ht="14.4" x14ac:dyDescent="0.3">
      <c r="A167" s="18"/>
      <c r="B167" s="22" t="s">
        <v>26</v>
      </c>
      <c r="C167" s="22" t="s">
        <v>27</v>
      </c>
      <c r="D167" s="22" t="s">
        <v>28</v>
      </c>
      <c r="E167" s="22" t="s">
        <v>29</v>
      </c>
      <c r="F167" s="22" t="s">
        <v>30</v>
      </c>
      <c r="G167" s="22" t="s">
        <v>31</v>
      </c>
      <c r="H167" s="22" t="s">
        <v>32</v>
      </c>
      <c r="I167" s="22" t="s">
        <v>33</v>
      </c>
      <c r="J167" s="22" t="e">
        <f>B166&amp;": "&amp;TEXT(B168,"0.0%")</f>
        <v>#REF!</v>
      </c>
      <c r="K167" s="22" t="s">
        <v>34</v>
      </c>
      <c r="L167" s="22" t="s">
        <v>35</v>
      </c>
      <c r="M167" s="18"/>
      <c r="N167" s="18"/>
      <c r="O167" s="20">
        <v>18</v>
      </c>
      <c r="P167" s="20">
        <v>10</v>
      </c>
      <c r="Q167" s="18"/>
      <c r="R167" s="18"/>
      <c r="S167" s="18"/>
    </row>
    <row r="168" spans="1:19" ht="14.4" x14ac:dyDescent="0.3">
      <c r="A168" s="18"/>
      <c r="B168" s="23" t="e">
        <f>X142</f>
        <v>#REF!</v>
      </c>
      <c r="C168" s="24">
        <v>0</v>
      </c>
      <c r="D168" s="24">
        <v>1</v>
      </c>
      <c r="E168" s="25">
        <v>180</v>
      </c>
      <c r="F168" s="25">
        <f>(1-(360-$E$9)/360)/4</f>
        <v>0</v>
      </c>
      <c r="G168" s="25">
        <f>(1-(360-$E$9)/360)/4</f>
        <v>0</v>
      </c>
      <c r="H168" s="25">
        <f>(1-(360-$E$9)/360)/4</f>
        <v>0</v>
      </c>
      <c r="I168" s="25">
        <v>0.125</v>
      </c>
      <c r="J168" s="25">
        <f>(360-$E$9)/360</f>
        <v>1</v>
      </c>
      <c r="K168" s="25">
        <v>0.5</v>
      </c>
      <c r="L168" s="25">
        <v>0.5</v>
      </c>
      <c r="M168" s="18"/>
      <c r="N168" s="18"/>
      <c r="O168" s="20">
        <v>18</v>
      </c>
      <c r="P168" s="20">
        <v>20</v>
      </c>
      <c r="Q168" s="18"/>
      <c r="R168" s="18"/>
      <c r="S168" s="18"/>
    </row>
    <row r="169" spans="1:19" ht="14.4" x14ac:dyDescent="0.3">
      <c r="A169" s="18"/>
      <c r="B169" s="26"/>
      <c r="C169" s="26"/>
      <c r="D169" s="26"/>
      <c r="E169" s="26"/>
      <c r="F169" s="27"/>
      <c r="G169" s="26"/>
      <c r="H169" s="26"/>
      <c r="I169" s="26"/>
      <c r="J169" s="26"/>
      <c r="K169" s="26" t="e">
        <f>1-(COS(RADIANS(E168)*(B168-C168)/(D168-C168))+1)/2</f>
        <v>#REF!</v>
      </c>
      <c r="L169" s="26" t="e">
        <f>(SIN(RADIANS(E168)*(B168-C168)/(D168-C168))+1)/2</f>
        <v>#REF!</v>
      </c>
      <c r="M169" s="18"/>
      <c r="N169" s="18"/>
      <c r="O169" s="20">
        <v>18</v>
      </c>
      <c r="P169" s="20">
        <v>30</v>
      </c>
      <c r="Q169" s="18"/>
      <c r="R169" s="18"/>
      <c r="S169" s="18"/>
    </row>
    <row r="170" spans="1:19" ht="14.4" x14ac:dyDescent="0.3">
      <c r="A170" s="18"/>
      <c r="B170" s="18"/>
      <c r="C170" s="18"/>
      <c r="D170" s="18"/>
      <c r="E170" s="18"/>
      <c r="F170" s="18"/>
      <c r="G170" s="18"/>
      <c r="H170" s="18"/>
      <c r="I170" s="18"/>
      <c r="J170" s="18"/>
      <c r="K170" s="18"/>
      <c r="L170" s="18"/>
      <c r="M170" s="18"/>
      <c r="N170" s="18"/>
      <c r="O170" s="20">
        <v>18</v>
      </c>
      <c r="P170" s="20">
        <v>40</v>
      </c>
      <c r="Q170" s="18"/>
      <c r="R170" s="18"/>
      <c r="S170" s="18"/>
    </row>
    <row r="171" spans="1:19" ht="14.4" x14ac:dyDescent="0.3">
      <c r="A171" s="18"/>
      <c r="B171" s="18"/>
      <c r="C171" s="18"/>
      <c r="D171" s="18"/>
      <c r="E171" s="18"/>
      <c r="F171" s="18"/>
      <c r="G171" s="18"/>
      <c r="H171" s="18"/>
      <c r="I171" s="18"/>
      <c r="J171" s="18"/>
      <c r="K171" s="18"/>
      <c r="L171" s="18"/>
      <c r="M171" s="18"/>
      <c r="N171" s="18"/>
      <c r="O171" s="20">
        <v>18</v>
      </c>
      <c r="P171" s="20">
        <v>50</v>
      </c>
      <c r="Q171" s="18"/>
      <c r="R171" s="18"/>
      <c r="S171" s="18"/>
    </row>
    <row r="172" spans="1:19" ht="14.4" x14ac:dyDescent="0.3">
      <c r="A172" s="18"/>
      <c r="B172" s="18"/>
      <c r="C172" s="18"/>
      <c r="D172" s="18"/>
      <c r="E172" s="18"/>
      <c r="F172" s="18"/>
      <c r="G172" s="18"/>
      <c r="H172" s="18"/>
      <c r="I172" s="18"/>
      <c r="J172" s="18"/>
      <c r="K172" s="18"/>
      <c r="L172" s="18"/>
      <c r="M172" s="18"/>
      <c r="N172" s="18"/>
      <c r="O172" s="20">
        <v>18</v>
      </c>
      <c r="P172" s="20">
        <v>60</v>
      </c>
      <c r="Q172" s="18"/>
      <c r="R172" s="18"/>
      <c r="S172" s="18"/>
    </row>
    <row r="173" spans="1:19" ht="14.4" x14ac:dyDescent="0.3">
      <c r="A173" s="18"/>
      <c r="B173" s="18"/>
      <c r="C173" s="18"/>
      <c r="D173" s="18"/>
      <c r="E173" s="18"/>
      <c r="F173" s="18"/>
      <c r="G173" s="18"/>
      <c r="H173" s="18"/>
      <c r="I173" s="18"/>
      <c r="J173" s="18"/>
      <c r="K173" s="18"/>
      <c r="L173" s="18"/>
      <c r="M173" s="18"/>
      <c r="N173" s="18"/>
      <c r="O173" s="20">
        <v>18</v>
      </c>
      <c r="P173" s="20">
        <v>70</v>
      </c>
      <c r="Q173" s="18"/>
      <c r="R173" s="18"/>
      <c r="S173" s="18"/>
    </row>
    <row r="174" spans="1:19" ht="14.4" x14ac:dyDescent="0.3">
      <c r="A174" s="18"/>
      <c r="B174" s="18"/>
      <c r="C174" s="18"/>
      <c r="D174" s="18"/>
      <c r="E174" s="18"/>
      <c r="F174" s="18"/>
      <c r="G174" s="18"/>
      <c r="H174" s="18"/>
      <c r="I174" s="18"/>
      <c r="J174" s="18"/>
      <c r="K174" s="18"/>
      <c r="L174" s="18"/>
      <c r="M174" s="18"/>
      <c r="N174" s="18"/>
      <c r="O174" s="20">
        <v>18</v>
      </c>
      <c r="P174" s="20">
        <v>80</v>
      </c>
      <c r="Q174" s="18"/>
      <c r="R174" s="18"/>
      <c r="S174" s="18"/>
    </row>
    <row r="175" spans="1:19" ht="14.4" x14ac:dyDescent="0.3">
      <c r="A175" s="18"/>
      <c r="B175" s="18"/>
      <c r="C175" s="18"/>
      <c r="D175" s="18"/>
      <c r="E175" s="18"/>
      <c r="F175" s="18"/>
      <c r="G175" s="18"/>
      <c r="H175" s="18"/>
      <c r="I175" s="18"/>
      <c r="J175" s="18"/>
      <c r="K175" s="18"/>
      <c r="L175" s="18"/>
      <c r="M175" s="18"/>
      <c r="N175" s="18"/>
      <c r="O175" s="20">
        <v>18</v>
      </c>
      <c r="P175" s="20">
        <v>90</v>
      </c>
      <c r="Q175" s="18"/>
      <c r="R175" s="18"/>
      <c r="S175" s="18"/>
    </row>
    <row r="176" spans="1:19" ht="14.4" x14ac:dyDescent="0.3">
      <c r="A176" s="18"/>
      <c r="B176" s="18"/>
      <c r="C176" s="18"/>
      <c r="D176" s="18"/>
      <c r="E176" s="18"/>
      <c r="F176" s="18"/>
      <c r="G176" s="18"/>
      <c r="H176" s="18"/>
      <c r="I176" s="18"/>
      <c r="J176" s="18"/>
      <c r="K176" s="18"/>
      <c r="L176" s="18"/>
      <c r="M176" s="18"/>
      <c r="N176" s="18"/>
      <c r="O176" s="20">
        <v>180</v>
      </c>
      <c r="P176" s="20">
        <v>100</v>
      </c>
    </row>
  </sheetData>
  <mergeCells count="23">
    <mergeCell ref="B2:AG6"/>
    <mergeCell ref="B11:F11"/>
    <mergeCell ref="B38:C38"/>
    <mergeCell ref="D38:G38"/>
    <mergeCell ref="B9:I10"/>
    <mergeCell ref="B31:I32"/>
    <mergeCell ref="B33:I35"/>
    <mergeCell ref="D36:G36"/>
    <mergeCell ref="B37:C37"/>
    <mergeCell ref="D37:G37"/>
    <mergeCell ref="K9:AH10"/>
    <mergeCell ref="B36:C36"/>
    <mergeCell ref="B43:C43"/>
    <mergeCell ref="D43:G43"/>
    <mergeCell ref="C100:D100"/>
    <mergeCell ref="B39:C39"/>
    <mergeCell ref="D39:G39"/>
    <mergeCell ref="B40:C40"/>
    <mergeCell ref="D40:G40"/>
    <mergeCell ref="B44:C45"/>
    <mergeCell ref="D44:G45"/>
    <mergeCell ref="B41:C42"/>
    <mergeCell ref="D41:G42"/>
  </mergeCells>
  <conditionalFormatting sqref="H37:H42">
    <cfRule type="colorScale" priority="7">
      <colorScale>
        <cfvo type="min"/>
        <cfvo type="percentile" val="50"/>
        <cfvo type="max"/>
        <color rgb="FFF8696B"/>
        <color rgb="FFFFEB84"/>
        <color rgb="FF63BE7B"/>
      </colorScale>
    </cfRule>
  </conditionalFormatting>
  <pageMargins left="0.75" right="0.75" top="1" bottom="1" header="0.5" footer="0.5"/>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Circular KPIs Dashboard</vt:lpstr>
      <vt:lpstr>TOOLKIT</vt:lpstr>
      <vt:lpstr>Accomodation</vt:lpstr>
      <vt:lpstr>Food &amp; beverage</vt:lpstr>
      <vt:lpstr>Mobility</vt:lpstr>
      <vt:lpstr>Purchasing &amp;Suppliers selection</vt:lpstr>
      <vt:lpstr>Waste management</vt:lpstr>
      <vt:lpstr>Stadium infrastructural improve</vt:lpstr>
      <vt:lpstr>Results</vt:lpstr>
      <vt:lpstr>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dc:creator>
  <cp:lastModifiedBy>Utente</cp:lastModifiedBy>
  <dcterms:created xsi:type="dcterms:W3CDTF">2020-02-20T17:26:14Z</dcterms:created>
  <dcterms:modified xsi:type="dcterms:W3CDTF">2023-08-30T08:27:09Z</dcterms:modified>
</cp:coreProperties>
</file>